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saveExternalLinkValues="0"/>
  <mc:AlternateContent xmlns:mc="http://schemas.openxmlformats.org/markup-compatibility/2006">
    <mc:Choice Requires="x15">
      <x15ac:absPath xmlns:x15ac="http://schemas.microsoft.com/office/spreadsheetml/2010/11/ac" url="D:\PROJEKTY\2024\2024_PRACE\"/>
    </mc:Choice>
  </mc:AlternateContent>
  <xr:revisionPtr revIDLastSave="0" documentId="13_ncr:1_{BABEC4FD-F1C5-45CE-88BC-1C3C23E98435}" xr6:coauthVersionLast="47" xr6:coauthVersionMax="47" xr10:uidLastSave="{00000000-0000-0000-0000-000000000000}"/>
  <bookViews>
    <workbookView xWindow="30915" yWindow="0" windowWidth="24465" windowHeight="15600" xr2:uid="{00000000-000D-0000-FFFF-FFFF00000000}"/>
  </bookViews>
  <sheets>
    <sheet name="Krycí list" sheetId="1" r:id="rId1"/>
    <sheet name="Rekapitulace objektů" sheetId="2" r:id="rId2"/>
    <sheet name="Položkový rozpočet" sheetId="3" r:id="rId3"/>
  </sheets>
  <definedNames>
    <definedName name="_xlnm.Print_Area" localSheetId="2">'Položkový rozpočet'!$A$1:$K$243</definedName>
  </definedNames>
  <calcPr calcId="191029"/>
</workbook>
</file>

<file path=xl/calcChain.xml><?xml version="1.0" encoding="utf-8"?>
<calcChain xmlns="http://schemas.openxmlformats.org/spreadsheetml/2006/main">
  <c r="I150" i="3" l="1"/>
  <c r="J150" i="3" s="1"/>
  <c r="K150" i="3" s="1"/>
  <c r="I149" i="3"/>
  <c r="J149" i="3" s="1"/>
  <c r="K149" i="3" s="1"/>
  <c r="I148" i="3"/>
  <c r="I147" i="3"/>
  <c r="J148" i="3" l="1"/>
  <c r="K148" i="3" s="1"/>
  <c r="J147" i="3"/>
  <c r="K147" i="3" s="1"/>
  <c r="I146" i="3" l="1"/>
  <c r="J146" i="3" s="1"/>
  <c r="K146" i="3" s="1"/>
  <c r="I42" i="3"/>
  <c r="I41" i="3"/>
  <c r="J41" i="3" s="1"/>
  <c r="I40" i="3"/>
  <c r="I243" i="3"/>
  <c r="I240" i="3"/>
  <c r="I239" i="3"/>
  <c r="I238" i="3"/>
  <c r="J238" i="3" s="1"/>
  <c r="K238" i="3" s="1"/>
  <c r="I237" i="3"/>
  <c r="J237" i="3" s="1"/>
  <c r="K237" i="3" s="1"/>
  <c r="I236" i="3"/>
  <c r="J236" i="3" s="1"/>
  <c r="I235" i="3"/>
  <c r="J235" i="3" s="1"/>
  <c r="I234" i="3"/>
  <c r="I233" i="3"/>
  <c r="J233" i="3" s="1"/>
  <c r="K233" i="3" s="1"/>
  <c r="I232" i="3"/>
  <c r="J232" i="3" s="1"/>
  <c r="I231" i="3"/>
  <c r="I230" i="3"/>
  <c r="I229" i="3"/>
  <c r="J229" i="3" s="1"/>
  <c r="K229" i="3" s="1"/>
  <c r="I228" i="3"/>
  <c r="I227" i="3"/>
  <c r="I226" i="3"/>
  <c r="J226" i="3" s="1"/>
  <c r="K226" i="3" s="1"/>
  <c r="I225" i="3"/>
  <c r="J225" i="3" s="1"/>
  <c r="K225" i="3" s="1"/>
  <c r="I224" i="3"/>
  <c r="J224" i="3" s="1"/>
  <c r="I223" i="3"/>
  <c r="I222" i="3"/>
  <c r="J222" i="3" s="1"/>
  <c r="I221" i="3"/>
  <c r="I220" i="3"/>
  <c r="I219" i="3"/>
  <c r="J219" i="3" s="1"/>
  <c r="I218" i="3"/>
  <c r="I217" i="3"/>
  <c r="J217" i="3" s="1"/>
  <c r="K217" i="3" s="1"/>
  <c r="I216" i="3"/>
  <c r="I215" i="3"/>
  <c r="J215" i="3" s="1"/>
  <c r="I214" i="3"/>
  <c r="J214" i="3" s="1"/>
  <c r="I213" i="3"/>
  <c r="I212" i="3"/>
  <c r="I211" i="3"/>
  <c r="I210" i="3"/>
  <c r="I209" i="3"/>
  <c r="I208" i="3"/>
  <c r="J208" i="3" s="1"/>
  <c r="I207" i="3"/>
  <c r="I206" i="3"/>
  <c r="I205" i="3"/>
  <c r="J205" i="3" s="1"/>
  <c r="K205" i="3" s="1"/>
  <c r="I204" i="3"/>
  <c r="J204" i="3" s="1"/>
  <c r="I203" i="3"/>
  <c r="J203" i="3" s="1"/>
  <c r="K203" i="3" s="1"/>
  <c r="I202" i="3"/>
  <c r="I201" i="3"/>
  <c r="I200" i="3"/>
  <c r="I199" i="3"/>
  <c r="I198" i="3"/>
  <c r="I197" i="3"/>
  <c r="I196" i="3"/>
  <c r="J196" i="3" s="1"/>
  <c r="I195" i="3"/>
  <c r="J195" i="3" s="1"/>
  <c r="K195" i="3" s="1"/>
  <c r="I194" i="3"/>
  <c r="J194" i="3" s="1"/>
  <c r="I193" i="3"/>
  <c r="J193" i="3" s="1"/>
  <c r="K193" i="3" s="1"/>
  <c r="I192" i="3"/>
  <c r="I191" i="3"/>
  <c r="J191" i="3" s="1"/>
  <c r="I190" i="3"/>
  <c r="I189" i="3"/>
  <c r="J189" i="3" s="1"/>
  <c r="K189" i="3" s="1"/>
  <c r="I188" i="3"/>
  <c r="J188" i="3" s="1"/>
  <c r="I187" i="3"/>
  <c r="J187" i="3" s="1"/>
  <c r="I186" i="3"/>
  <c r="I185" i="3"/>
  <c r="J185" i="3" s="1"/>
  <c r="K185" i="3" s="1"/>
  <c r="I184" i="3"/>
  <c r="J184" i="3" s="1"/>
  <c r="I183" i="3"/>
  <c r="I182" i="3"/>
  <c r="I181" i="3"/>
  <c r="J181" i="3" s="1"/>
  <c r="K181" i="3" s="1"/>
  <c r="I180" i="3"/>
  <c r="I177" i="3"/>
  <c r="I176" i="3"/>
  <c r="I173" i="3"/>
  <c r="I172" i="3"/>
  <c r="J172" i="3" s="1"/>
  <c r="K172" i="3" s="1"/>
  <c r="I171" i="3"/>
  <c r="I170" i="3"/>
  <c r="I169" i="3"/>
  <c r="I168" i="3"/>
  <c r="I167" i="3"/>
  <c r="I166" i="3"/>
  <c r="I165" i="3"/>
  <c r="J165" i="3" s="1"/>
  <c r="K165" i="3" s="1"/>
  <c r="I164" i="3"/>
  <c r="I163" i="3"/>
  <c r="I162" i="3"/>
  <c r="I161" i="3"/>
  <c r="J161" i="3" s="1"/>
  <c r="K161" i="3" s="1"/>
  <c r="I160" i="3"/>
  <c r="I159" i="3"/>
  <c r="I158" i="3"/>
  <c r="J158" i="3" s="1"/>
  <c r="I157" i="3"/>
  <c r="I153" i="3"/>
  <c r="I151" i="3" s="1"/>
  <c r="M151" i="3" s="1"/>
  <c r="I145" i="3"/>
  <c r="I144" i="3"/>
  <c r="I142" i="3" s="1"/>
  <c r="I141" i="3"/>
  <c r="I140" i="3"/>
  <c r="I139" i="3"/>
  <c r="I138" i="3"/>
  <c r="J138" i="3" s="1"/>
  <c r="I137" i="3"/>
  <c r="I136" i="3"/>
  <c r="J136" i="3" s="1"/>
  <c r="K136" i="3" s="1"/>
  <c r="I135" i="3"/>
  <c r="J135" i="3" s="1"/>
  <c r="K135" i="3" s="1"/>
  <c r="I134" i="3"/>
  <c r="I133" i="3"/>
  <c r="I130" i="3"/>
  <c r="I128" i="3" s="1"/>
  <c r="I127" i="3"/>
  <c r="I125" i="3" s="1"/>
  <c r="I124" i="3"/>
  <c r="I123" i="3"/>
  <c r="J123" i="3" s="1"/>
  <c r="K123" i="3" s="1"/>
  <c r="I120" i="3"/>
  <c r="I119" i="3"/>
  <c r="I118" i="3"/>
  <c r="I117" i="3"/>
  <c r="J117" i="3" s="1"/>
  <c r="K117" i="3" s="1"/>
  <c r="I116" i="3"/>
  <c r="J116" i="3" s="1"/>
  <c r="K116" i="3" s="1"/>
  <c r="I115" i="3"/>
  <c r="I114" i="3"/>
  <c r="J114" i="3" s="1"/>
  <c r="K114" i="3" s="1"/>
  <c r="I113" i="3"/>
  <c r="J113" i="3" s="1"/>
  <c r="I112" i="3"/>
  <c r="J112" i="3" s="1"/>
  <c r="K112" i="3" s="1"/>
  <c r="I111" i="3"/>
  <c r="I110" i="3"/>
  <c r="J110" i="3" s="1"/>
  <c r="K110" i="3" s="1"/>
  <c r="I109" i="3"/>
  <c r="I108" i="3"/>
  <c r="I107" i="3"/>
  <c r="J107" i="3" s="1"/>
  <c r="I106" i="3"/>
  <c r="J106" i="3" s="1"/>
  <c r="K106" i="3" s="1"/>
  <c r="I105" i="3"/>
  <c r="J105" i="3" s="1"/>
  <c r="K105" i="3" s="1"/>
  <c r="I104" i="3"/>
  <c r="J104" i="3" s="1"/>
  <c r="K104" i="3" s="1"/>
  <c r="I103" i="3"/>
  <c r="I102" i="3"/>
  <c r="J102" i="3" s="1"/>
  <c r="K102" i="3" s="1"/>
  <c r="I101" i="3"/>
  <c r="J101" i="3" s="1"/>
  <c r="I100" i="3"/>
  <c r="J100" i="3" s="1"/>
  <c r="K100" i="3" s="1"/>
  <c r="I96" i="3"/>
  <c r="I93" i="3"/>
  <c r="I92" i="3"/>
  <c r="I91" i="3"/>
  <c r="J91" i="3" s="1"/>
  <c r="K91" i="3" s="1"/>
  <c r="I88" i="3"/>
  <c r="I87" i="3"/>
  <c r="J87" i="3" s="1"/>
  <c r="K87" i="3" s="1"/>
  <c r="I86" i="3"/>
  <c r="I85" i="3"/>
  <c r="I84" i="3"/>
  <c r="I83" i="3"/>
  <c r="I82" i="3"/>
  <c r="J82" i="3" s="1"/>
  <c r="K82" i="3" s="1"/>
  <c r="I81" i="3"/>
  <c r="I80" i="3"/>
  <c r="I79" i="3"/>
  <c r="J79" i="3" s="1"/>
  <c r="K79" i="3" s="1"/>
  <c r="I78" i="3"/>
  <c r="J78" i="3" s="1"/>
  <c r="I75" i="3"/>
  <c r="I73" i="3" s="1"/>
  <c r="I72" i="3"/>
  <c r="I70" i="3" s="1"/>
  <c r="I69" i="3"/>
  <c r="J69" i="3" s="1"/>
  <c r="I68" i="3"/>
  <c r="J68" i="3" s="1"/>
  <c r="K68" i="3" s="1"/>
  <c r="I65" i="3"/>
  <c r="J65" i="3" s="1"/>
  <c r="I64" i="3"/>
  <c r="J64" i="3" s="1"/>
  <c r="K64" i="3" s="1"/>
  <c r="I63" i="3"/>
  <c r="I62" i="3"/>
  <c r="I61" i="3"/>
  <c r="J61" i="3" s="1"/>
  <c r="K61" i="3" s="1"/>
  <c r="I60" i="3"/>
  <c r="J60" i="3" s="1"/>
  <c r="K60" i="3" s="1"/>
  <c r="I59" i="3"/>
  <c r="J59" i="3" s="1"/>
  <c r="K59" i="3" s="1"/>
  <c r="I58" i="3"/>
  <c r="I57" i="3"/>
  <c r="I56" i="3"/>
  <c r="J56" i="3" s="1"/>
  <c r="K56" i="3" s="1"/>
  <c r="I55" i="3"/>
  <c r="J55" i="3" s="1"/>
  <c r="I54" i="3"/>
  <c r="I53" i="3"/>
  <c r="J53" i="3" s="1"/>
  <c r="K53" i="3" s="1"/>
  <c r="I52" i="3"/>
  <c r="J52" i="3" s="1"/>
  <c r="I51" i="3"/>
  <c r="I50" i="3"/>
  <c r="I49" i="3"/>
  <c r="J49" i="3" s="1"/>
  <c r="I48" i="3"/>
  <c r="J48" i="3" s="1"/>
  <c r="K48" i="3" s="1"/>
  <c r="I47" i="3"/>
  <c r="I46" i="3"/>
  <c r="I39" i="3"/>
  <c r="I38" i="3"/>
  <c r="I37" i="3"/>
  <c r="I36" i="3"/>
  <c r="J36" i="3" s="1"/>
  <c r="I35" i="3"/>
  <c r="I32" i="3"/>
  <c r="I31" i="3"/>
  <c r="J31" i="3" s="1"/>
  <c r="I30" i="3"/>
  <c r="I29" i="3"/>
  <c r="J29" i="3" s="1"/>
  <c r="K29" i="3" s="1"/>
  <c r="I28" i="3"/>
  <c r="J28" i="3" s="1"/>
  <c r="I27" i="3"/>
  <c r="I26" i="3"/>
  <c r="J26" i="3" s="1"/>
  <c r="I25" i="3"/>
  <c r="J25" i="3" s="1"/>
  <c r="K25" i="3" s="1"/>
  <c r="I24" i="3"/>
  <c r="J24" i="3" s="1"/>
  <c r="I21" i="3"/>
  <c r="J21" i="3" s="1"/>
  <c r="I18" i="3"/>
  <c r="J18" i="3" s="1"/>
  <c r="I17" i="3"/>
  <c r="J17" i="3" s="1"/>
  <c r="K17" i="3" s="1"/>
  <c r="I16" i="3"/>
  <c r="J16" i="3" s="1"/>
  <c r="I15" i="3"/>
  <c r="J15" i="3" s="1"/>
  <c r="K15" i="3" s="1"/>
  <c r="I14" i="3"/>
  <c r="I13" i="3"/>
  <c r="I12" i="3"/>
  <c r="J12" i="3" s="1"/>
  <c r="I11" i="3"/>
  <c r="J11" i="3" s="1"/>
  <c r="K11" i="3" s="1"/>
  <c r="I66" i="3" l="1"/>
  <c r="M66" i="3" s="1"/>
  <c r="I19" i="3"/>
  <c r="M19" i="3" s="1"/>
  <c r="I33" i="3"/>
  <c r="J40" i="3"/>
  <c r="K40" i="3" s="1"/>
  <c r="K41" i="3"/>
  <c r="J42" i="3"/>
  <c r="K42" i="3" s="1"/>
  <c r="I121" i="3"/>
  <c r="G23" i="2" s="1"/>
  <c r="I89" i="3"/>
  <c r="M89" i="3" s="1"/>
  <c r="G28" i="2"/>
  <c r="K158" i="3"/>
  <c r="K138" i="3"/>
  <c r="J130" i="3"/>
  <c r="J128" i="3" s="1"/>
  <c r="N128" i="3" s="1"/>
  <c r="K52" i="3"/>
  <c r="J66" i="3"/>
  <c r="N66" i="3" s="1"/>
  <c r="G17" i="2"/>
  <c r="M73" i="3"/>
  <c r="J47" i="3"/>
  <c r="K47" i="3" s="1"/>
  <c r="J120" i="3"/>
  <c r="K120" i="3" s="1"/>
  <c r="J206" i="3"/>
  <c r="K206" i="3" s="1"/>
  <c r="J83" i="3"/>
  <c r="K83" i="3" s="1"/>
  <c r="J166" i="3"/>
  <c r="K166" i="3" s="1"/>
  <c r="J190" i="3"/>
  <c r="K190" i="3" s="1"/>
  <c r="J201" i="3"/>
  <c r="K201" i="3" s="1"/>
  <c r="K222" i="3"/>
  <c r="J234" i="3"/>
  <c r="K234" i="3" s="1"/>
  <c r="J160" i="3"/>
  <c r="K160" i="3" s="1"/>
  <c r="J213" i="3"/>
  <c r="K213" i="3" s="1"/>
  <c r="J218" i="3"/>
  <c r="K218" i="3" s="1"/>
  <c r="J197" i="3"/>
  <c r="K197" i="3" s="1"/>
  <c r="J223" i="3"/>
  <c r="K223" i="3" s="1"/>
  <c r="J37" i="3"/>
  <c r="K37" i="3" s="1"/>
  <c r="K55" i="3"/>
  <c r="J84" i="3"/>
  <c r="K84" i="3" s="1"/>
  <c r="J186" i="3"/>
  <c r="K186" i="3" s="1"/>
  <c r="K235" i="3"/>
  <c r="J230" i="3"/>
  <c r="K230" i="3" s="1"/>
  <c r="J13" i="3"/>
  <c r="K13" i="3" s="1"/>
  <c r="J63" i="3"/>
  <c r="K63" i="3" s="1"/>
  <c r="J162" i="3"/>
  <c r="K162" i="3" s="1"/>
  <c r="J209" i="3"/>
  <c r="K209" i="3" s="1"/>
  <c r="K214" i="3"/>
  <c r="K219" i="3"/>
  <c r="J38" i="3"/>
  <c r="K38" i="3" s="1"/>
  <c r="J57" i="3"/>
  <c r="K57" i="3" s="1"/>
  <c r="J92" i="3"/>
  <c r="K92" i="3" s="1"/>
  <c r="J72" i="3"/>
  <c r="J70" i="3" s="1"/>
  <c r="N70" i="3" s="1"/>
  <c r="J86" i="3"/>
  <c r="K86" i="3" s="1"/>
  <c r="J118" i="3"/>
  <c r="K118" i="3" s="1"/>
  <c r="J182" i="3"/>
  <c r="K182" i="3" s="1"/>
  <c r="G10" i="2"/>
  <c r="K194" i="3"/>
  <c r="J199" i="3"/>
  <c r="K199" i="3" s="1"/>
  <c r="J210" i="3"/>
  <c r="K210" i="3" s="1"/>
  <c r="K215" i="3"/>
  <c r="J221" i="3"/>
  <c r="K221" i="3" s="1"/>
  <c r="J75" i="3"/>
  <c r="K75" i="3" s="1"/>
  <c r="K73" i="3" s="1"/>
  <c r="I17" i="2" s="1"/>
  <c r="J88" i="3"/>
  <c r="K88" i="3" s="1"/>
  <c r="J176" i="3"/>
  <c r="K176" i="3" s="1"/>
  <c r="K26" i="3"/>
  <c r="J108" i="3"/>
  <c r="K108" i="3" s="1"/>
  <c r="J134" i="3"/>
  <c r="K134" i="3" s="1"/>
  <c r="J202" i="3"/>
  <c r="K202" i="3" s="1"/>
  <c r="J145" i="3"/>
  <c r="K145" i="3" s="1"/>
  <c r="J198" i="3"/>
  <c r="K198" i="3" s="1"/>
  <c r="J51" i="3"/>
  <c r="K51" i="3" s="1"/>
  <c r="J80" i="3"/>
  <c r="K80" i="3" s="1"/>
  <c r="J170" i="3"/>
  <c r="K170" i="3" s="1"/>
  <c r="G15" i="2"/>
  <c r="J27" i="3"/>
  <c r="K27" i="3" s="1"/>
  <c r="J133" i="3"/>
  <c r="I131" i="3"/>
  <c r="J200" i="3"/>
  <c r="K200" i="3" s="1"/>
  <c r="J140" i="3"/>
  <c r="K140" i="3" s="1"/>
  <c r="K191" i="3"/>
  <c r="J159" i="3"/>
  <c r="K159" i="3" s="1"/>
  <c r="J85" i="3"/>
  <c r="K85" i="3" s="1"/>
  <c r="G25" i="2"/>
  <c r="M128" i="3"/>
  <c r="I241" i="3"/>
  <c r="J54" i="3"/>
  <c r="K54" i="3" s="1"/>
  <c r="J173" i="3"/>
  <c r="K173" i="3" s="1"/>
  <c r="J243" i="3"/>
  <c r="J241" i="3" s="1"/>
  <c r="M70" i="3"/>
  <c r="G16" i="2"/>
  <c r="M121" i="3"/>
  <c r="J103" i="3"/>
  <c r="K103" i="3" s="1"/>
  <c r="J211" i="3"/>
  <c r="K211" i="3" s="1"/>
  <c r="J58" i="3"/>
  <c r="K58" i="3" s="1"/>
  <c r="M125" i="3"/>
  <c r="G24" i="2"/>
  <c r="J164" i="3"/>
  <c r="K164" i="3" s="1"/>
  <c r="K49" i="3"/>
  <c r="J81" i="3"/>
  <c r="K81" i="3" s="1"/>
  <c r="J119" i="3"/>
  <c r="K119" i="3" s="1"/>
  <c r="J220" i="3"/>
  <c r="K220" i="3" s="1"/>
  <c r="J39" i="3"/>
  <c r="K39" i="3" s="1"/>
  <c r="K69" i="3"/>
  <c r="K66" i="3" s="1"/>
  <c r="J231" i="3"/>
  <c r="K231" i="3" s="1"/>
  <c r="K196" i="3"/>
  <c r="J109" i="3"/>
  <c r="K109" i="3" s="1"/>
  <c r="J96" i="3"/>
  <c r="J94" i="3" s="1"/>
  <c r="I94" i="3"/>
  <c r="J14" i="3"/>
  <c r="K65" i="3"/>
  <c r="J127" i="3"/>
  <c r="J125" i="3" s="1"/>
  <c r="J171" i="3"/>
  <c r="K171" i="3" s="1"/>
  <c r="K187" i="3"/>
  <c r="I155" i="3"/>
  <c r="J167" i="3"/>
  <c r="K167" i="3" s="1"/>
  <c r="J240" i="3"/>
  <c r="K240" i="3" s="1"/>
  <c r="K12" i="3"/>
  <c r="J30" i="3"/>
  <c r="J46" i="3"/>
  <c r="I44" i="3"/>
  <c r="J62" i="3"/>
  <c r="K62" i="3" s="1"/>
  <c r="G19" i="2"/>
  <c r="K101" i="3"/>
  <c r="K113" i="3"/>
  <c r="J137" i="3"/>
  <c r="K137" i="3" s="1"/>
  <c r="J144" i="3"/>
  <c r="J142" i="3" s="1"/>
  <c r="J157" i="3"/>
  <c r="K157" i="3" s="1"/>
  <c r="J169" i="3"/>
  <c r="K169" i="3" s="1"/>
  <c r="I174" i="3"/>
  <c r="J177" i="3"/>
  <c r="K24" i="3"/>
  <c r="I22" i="3"/>
  <c r="K18" i="3"/>
  <c r="K31" i="3"/>
  <c r="J124" i="3"/>
  <c r="J121" i="3" s="1"/>
  <c r="K204" i="3"/>
  <c r="K224" i="3"/>
  <c r="K21" i="3"/>
  <c r="K19" i="3" s="1"/>
  <c r="J19" i="3"/>
  <c r="J35" i="3"/>
  <c r="J207" i="3"/>
  <c r="K207" i="3" s="1"/>
  <c r="J227" i="3"/>
  <c r="K227" i="3" s="1"/>
  <c r="I9" i="3"/>
  <c r="K16" i="3"/>
  <c r="K36" i="3"/>
  <c r="J50" i="3"/>
  <c r="K50" i="3" s="1"/>
  <c r="K78" i="3"/>
  <c r="J93" i="3"/>
  <c r="K93" i="3" s="1"/>
  <c r="J228" i="3"/>
  <c r="K228" i="3" s="1"/>
  <c r="J115" i="3"/>
  <c r="K115" i="3" s="1"/>
  <c r="J141" i="3"/>
  <c r="K141" i="3" s="1"/>
  <c r="J168" i="3"/>
  <c r="K168" i="3" s="1"/>
  <c r="J180" i="3"/>
  <c r="K180" i="3" s="1"/>
  <c r="J216" i="3"/>
  <c r="K216" i="3" s="1"/>
  <c r="J239" i="3"/>
  <c r="K239" i="3" s="1"/>
  <c r="K28" i="3"/>
  <c r="J32" i="3"/>
  <c r="K32" i="3" s="1"/>
  <c r="I76" i="3"/>
  <c r="K107" i="3"/>
  <c r="J111" i="3"/>
  <c r="K111" i="3" s="1"/>
  <c r="J153" i="3"/>
  <c r="J163" i="3"/>
  <c r="K163" i="3" s="1"/>
  <c r="K208" i="3"/>
  <c r="J212" i="3"/>
  <c r="K212" i="3" s="1"/>
  <c r="J192" i="3"/>
  <c r="K192" i="3" s="1"/>
  <c r="J139" i="3"/>
  <c r="K139" i="3" s="1"/>
  <c r="J183" i="3"/>
  <c r="K183" i="3" s="1"/>
  <c r="K188" i="3"/>
  <c r="K236" i="3"/>
  <c r="K184" i="3"/>
  <c r="K232" i="3"/>
  <c r="I98" i="3"/>
  <c r="I178" i="3"/>
  <c r="J33" i="3" l="1"/>
  <c r="H25" i="2"/>
  <c r="J22" i="3"/>
  <c r="H11" i="2" s="1"/>
  <c r="J73" i="3"/>
  <c r="N73" i="3" s="1"/>
  <c r="H16" i="2"/>
  <c r="J9" i="3"/>
  <c r="N9" i="3" s="1"/>
  <c r="O73" i="3"/>
  <c r="K130" i="3"/>
  <c r="K128" i="3" s="1"/>
  <c r="K124" i="3"/>
  <c r="K121" i="3" s="1"/>
  <c r="I23" i="2" s="1"/>
  <c r="K30" i="3"/>
  <c r="K22" i="3" s="1"/>
  <c r="K14" i="3"/>
  <c r="K9" i="3" s="1"/>
  <c r="J76" i="3"/>
  <c r="N76" i="3" s="1"/>
  <c r="K243" i="3"/>
  <c r="K241" i="3" s="1"/>
  <c r="I33" i="2" s="1"/>
  <c r="J98" i="3"/>
  <c r="H22" i="2" s="1"/>
  <c r="K89" i="3"/>
  <c r="O89" i="3" s="1"/>
  <c r="K35" i="3"/>
  <c r="K33" i="3" s="1"/>
  <c r="K127" i="3"/>
  <c r="K125" i="3" s="1"/>
  <c r="O125" i="3" s="1"/>
  <c r="J89" i="3"/>
  <c r="H19" i="2" s="1"/>
  <c r="J174" i="3"/>
  <c r="N174" i="3" s="1"/>
  <c r="K72" i="3"/>
  <c r="K70" i="3" s="1"/>
  <c r="K177" i="3"/>
  <c r="K174" i="3" s="1"/>
  <c r="O174" i="3" s="1"/>
  <c r="H15" i="2"/>
  <c r="K76" i="3"/>
  <c r="O76" i="3" s="1"/>
  <c r="K178" i="3"/>
  <c r="M241" i="3"/>
  <c r="G33" i="2"/>
  <c r="J131" i="3"/>
  <c r="N125" i="3"/>
  <c r="H24" i="2"/>
  <c r="K133" i="3"/>
  <c r="K131" i="3" s="1"/>
  <c r="J151" i="3"/>
  <c r="K153" i="3"/>
  <c r="K151" i="3" s="1"/>
  <c r="G32" i="2"/>
  <c r="M178" i="3"/>
  <c r="K98" i="3"/>
  <c r="G9" i="2"/>
  <c r="M9" i="3"/>
  <c r="I8" i="3"/>
  <c r="N121" i="3"/>
  <c r="H23" i="2"/>
  <c r="N241" i="3"/>
  <c r="H33" i="2"/>
  <c r="G18" i="2"/>
  <c r="M76" i="3"/>
  <c r="M33" i="3"/>
  <c r="G12" i="2"/>
  <c r="H10" i="2"/>
  <c r="N19" i="3"/>
  <c r="O66" i="3"/>
  <c r="I15" i="2"/>
  <c r="I97" i="3"/>
  <c r="M98" i="3"/>
  <c r="G22" i="2"/>
  <c r="O19" i="3"/>
  <c r="I10" i="2"/>
  <c r="M174" i="3"/>
  <c r="G31" i="2"/>
  <c r="K155" i="3"/>
  <c r="M94" i="3"/>
  <c r="G20" i="2"/>
  <c r="M22" i="3"/>
  <c r="G11" i="2"/>
  <c r="G14" i="2"/>
  <c r="M44" i="3"/>
  <c r="I43" i="3"/>
  <c r="G30" i="2"/>
  <c r="M155" i="3"/>
  <c r="I154" i="3"/>
  <c r="N94" i="3"/>
  <c r="H20" i="2"/>
  <c r="J155" i="3"/>
  <c r="J44" i="3"/>
  <c r="K96" i="3"/>
  <c r="K94" i="3" s="1"/>
  <c r="J178" i="3"/>
  <c r="N142" i="3"/>
  <c r="H27" i="2"/>
  <c r="K46" i="3"/>
  <c r="K44" i="3" s="1"/>
  <c r="K144" i="3"/>
  <c r="K142" i="3" s="1"/>
  <c r="G27" i="2"/>
  <c r="M142" i="3"/>
  <c r="G26" i="2"/>
  <c r="M131" i="3"/>
  <c r="N22" i="3" l="1"/>
  <c r="I18" i="2"/>
  <c r="I24" i="2"/>
  <c r="H17" i="2"/>
  <c r="J8" i="3"/>
  <c r="N8" i="3" s="1"/>
  <c r="J97" i="3"/>
  <c r="N97" i="3" s="1"/>
  <c r="O241" i="3"/>
  <c r="N33" i="3"/>
  <c r="O121" i="3"/>
  <c r="I31" i="2"/>
  <c r="H9" i="2"/>
  <c r="H12" i="2"/>
  <c r="N98" i="3"/>
  <c r="H18" i="2"/>
  <c r="O128" i="3"/>
  <c r="I25" i="2"/>
  <c r="H31" i="2"/>
  <c r="O9" i="3"/>
  <c r="I9" i="2"/>
  <c r="I19" i="2"/>
  <c r="N89" i="3"/>
  <c r="I16" i="2"/>
  <c r="O70" i="3"/>
  <c r="N155" i="3"/>
  <c r="J154" i="3"/>
  <c r="H30" i="2"/>
  <c r="I14" i="2"/>
  <c r="O44" i="3"/>
  <c r="I20" i="2"/>
  <c r="O94" i="3"/>
  <c r="O22" i="3"/>
  <c r="I11" i="2"/>
  <c r="I28" i="2"/>
  <c r="O151" i="3"/>
  <c r="O98" i="3"/>
  <c r="I22" i="2"/>
  <c r="K97" i="3"/>
  <c r="H28" i="2"/>
  <c r="N151" i="3"/>
  <c r="K43" i="3"/>
  <c r="N178" i="3"/>
  <c r="H32" i="2"/>
  <c r="O155" i="3"/>
  <c r="K154" i="3"/>
  <c r="I30" i="2"/>
  <c r="O131" i="3"/>
  <c r="I26" i="2"/>
  <c r="K8" i="3"/>
  <c r="N131" i="3"/>
  <c r="H26" i="2"/>
  <c r="M154" i="3"/>
  <c r="G29" i="2"/>
  <c r="G21" i="2"/>
  <c r="M97" i="3"/>
  <c r="I12" i="2"/>
  <c r="O33" i="3"/>
  <c r="I7" i="3"/>
  <c r="M8" i="3"/>
  <c r="G8" i="2"/>
  <c r="O178" i="3"/>
  <c r="I32" i="2"/>
  <c r="O142" i="3"/>
  <c r="I27" i="2"/>
  <c r="H14" i="2"/>
  <c r="N44" i="3"/>
  <c r="J43" i="3"/>
  <c r="M43" i="3"/>
  <c r="G13" i="2"/>
  <c r="H21" i="2" l="1"/>
  <c r="H8" i="2"/>
  <c r="N43" i="3"/>
  <c r="H13" i="2"/>
  <c r="J7" i="3"/>
  <c r="N154" i="3"/>
  <c r="H29" i="2"/>
  <c r="D11" i="1"/>
  <c r="D20" i="1" s="1"/>
  <c r="M7" i="3"/>
  <c r="G7" i="2"/>
  <c r="O97" i="3"/>
  <c r="I21" i="2"/>
  <c r="O154" i="3"/>
  <c r="I29" i="2"/>
  <c r="O43" i="3"/>
  <c r="I13" i="2"/>
  <c r="O8" i="3"/>
  <c r="I8" i="2"/>
  <c r="K7" i="3"/>
  <c r="D13" i="1" l="1"/>
  <c r="O7" i="3"/>
  <c r="I7" i="2"/>
  <c r="D12" i="1"/>
  <c r="N7" i="3"/>
  <c r="H7" i="2"/>
</calcChain>
</file>

<file path=xl/sharedStrings.xml><?xml version="1.0" encoding="utf-8"?>
<sst xmlns="http://schemas.openxmlformats.org/spreadsheetml/2006/main" count="1080" uniqueCount="435">
  <si>
    <t>KRYCÍ LIST</t>
  </si>
  <si>
    <t/>
  </si>
  <si>
    <t>Objednatel:</t>
  </si>
  <si>
    <t>Zhotovitel dokumentace:</t>
  </si>
  <si>
    <t>Zhotovitel:</t>
  </si>
  <si>
    <t>Základní cena:</t>
  </si>
  <si>
    <t>Celkem Odbyt:</t>
  </si>
  <si>
    <t>DPH:</t>
  </si>
  <si>
    <t>Celkem Odbyt s DPH:</t>
  </si>
  <si>
    <t>Měrné jednotky:</t>
  </si>
  <si>
    <t>Počet měrných jednotek:</t>
  </si>
  <si>
    <t>Náklad na měrnou jedn.:</t>
  </si>
  <si>
    <t>Vypracoval zadání:</t>
  </si>
  <si>
    <t>Vypracoval nabídku:</t>
  </si>
  <si>
    <t>Datum zadání:</t>
  </si>
  <si>
    <t>Datum vypracování nabídky:</t>
  </si>
  <si>
    <t>Rekapitulace</t>
  </si>
  <si>
    <t>Celkem</t>
  </si>
  <si>
    <t>DPH</t>
  </si>
  <si>
    <t>Celkem s DPH</t>
  </si>
  <si>
    <t>SO 000 - Vedlejší a ostatní rozpočtové náklady</t>
  </si>
  <si>
    <t>VRN1 - Průzkumné, geodetické a projektové práce</t>
  </si>
  <si>
    <t>VRN2 - Zařízení staveniště</t>
  </si>
  <si>
    <t>VRN3 - Inženýrská činnost</t>
  </si>
  <si>
    <t>VRN4 - Provozní vlivy</t>
  </si>
  <si>
    <t>SO 301 - Dešťová kanalizace</t>
  </si>
  <si>
    <t>1 - Zemní práce</t>
  </si>
  <si>
    <t>2 - Základy</t>
  </si>
  <si>
    <t>4 - Vodorovné konstrukce</t>
  </si>
  <si>
    <t>5 - Komunikace</t>
  </si>
  <si>
    <t>8 - Trubní vedení</t>
  </si>
  <si>
    <t>9 - Ostatní konstrukce a práce</t>
  </si>
  <si>
    <t>99 - Staveništní přesun</t>
  </si>
  <si>
    <t>SO 302 - Splašková kanalizace</t>
  </si>
  <si>
    <t>SO 303 - Vodovod</t>
  </si>
  <si>
    <t>Položkový rozpočet</t>
  </si>
  <si>
    <t>Poř.č.</t>
  </si>
  <si>
    <t>Položka</t>
  </si>
  <si>
    <t>Text</t>
  </si>
  <si>
    <t>MJ</t>
  </si>
  <si>
    <t>Počet</t>
  </si>
  <si>
    <t>Sazba DPH</t>
  </si>
  <si>
    <t>Jednotková cena</t>
  </si>
  <si>
    <t>01</t>
  </si>
  <si>
    <t>VRN101</t>
  </si>
  <si>
    <t>Vytyčení stávajících inženýrských sítí</t>
  </si>
  <si>
    <t>KPL</t>
  </si>
  <si>
    <t>02</t>
  </si>
  <si>
    <t>VRN102</t>
  </si>
  <si>
    <t>Pasportizace území stavby a jejího okolí</t>
  </si>
  <si>
    <t>03</t>
  </si>
  <si>
    <t>VRN103</t>
  </si>
  <si>
    <t>Písemné vyrozumění vlastníků dotčených a sousedních pozemků a nemovitostí o zahájení stavby</t>
  </si>
  <si>
    <t>04</t>
  </si>
  <si>
    <t>VRN104</t>
  </si>
  <si>
    <t>Základní záchranný archeologický průzkum</t>
  </si>
  <si>
    <t>05</t>
  </si>
  <si>
    <t>VRN105</t>
  </si>
  <si>
    <t>Geodetické práce při provádění stavby</t>
  </si>
  <si>
    <t>06</t>
  </si>
  <si>
    <t>VRN106</t>
  </si>
  <si>
    <t>Geodetické práce po výstavbě</t>
  </si>
  <si>
    <t>07</t>
  </si>
  <si>
    <t>VRN107</t>
  </si>
  <si>
    <t>08</t>
  </si>
  <si>
    <t>VRN108</t>
  </si>
  <si>
    <t>Dokumentace skutečného provedení stavby</t>
  </si>
  <si>
    <t>09</t>
  </si>
  <si>
    <t>VRN201</t>
  </si>
  <si>
    <t>Zařízení staveniště</t>
  </si>
  <si>
    <t>10</t>
  </si>
  <si>
    <t>VRN300</t>
  </si>
  <si>
    <t>Posouzení vhodnosti vytěžené zeminy k opětovnému zasypání rýhy ve vozovce a chodníku dle TP 146, čl.6.1 - namrzavost a zrnitost</t>
  </si>
  <si>
    <t>11</t>
  </si>
  <si>
    <t>VRN301</t>
  </si>
  <si>
    <t>Kontrola kvality zásypu dle TP 146, tab. 7, kategorie 4, před zahájením zasypávání</t>
  </si>
  <si>
    <t>12</t>
  </si>
  <si>
    <t>VRN302</t>
  </si>
  <si>
    <t>Kontrola kvality zásypu dle TP 146, tab. 7, kategorie 4, při provádění zásypu - zhutnitelnost</t>
  </si>
  <si>
    <t>13</t>
  </si>
  <si>
    <t>VRN302b</t>
  </si>
  <si>
    <t>Kontrola kvality zásypu dle TP 146, tab. 7, kategorie 4, při provádění zásypu - vhodnost zeminy - vlhkost, zrnitost</t>
  </si>
  <si>
    <t>14</t>
  </si>
  <si>
    <t>VRN303</t>
  </si>
  <si>
    <t>Kontrola kvality zásypu dle TP 146, tab. 7, kategorie 4, při provádění zásypu - na pláni</t>
  </si>
  <si>
    <t>15</t>
  </si>
  <si>
    <t>VRN304</t>
  </si>
  <si>
    <t>Zkouška únosnosti podkladních vrstev komunikace</t>
  </si>
  <si>
    <t>16</t>
  </si>
  <si>
    <t>VRN305</t>
  </si>
  <si>
    <t>Vyřízení povolení zvláštního užívání veřejných ploch</t>
  </si>
  <si>
    <t>17</t>
  </si>
  <si>
    <t>VRN306</t>
  </si>
  <si>
    <t>Vedení evidence odpadů</t>
  </si>
  <si>
    <t>18</t>
  </si>
  <si>
    <t>VRN307</t>
  </si>
  <si>
    <t>Doplněk provozního řádu vodovodu</t>
  </si>
  <si>
    <t>19</t>
  </si>
  <si>
    <t>VRN401</t>
  </si>
  <si>
    <t>Bezpečnostní opatření</t>
  </si>
  <si>
    <t>20</t>
  </si>
  <si>
    <t>VRN402</t>
  </si>
  <si>
    <t>Dodání, instalace, přemísťování a odstranění provizorního dopravního značení</t>
  </si>
  <si>
    <t>21</t>
  </si>
  <si>
    <t>VRN403</t>
  </si>
  <si>
    <t>Zabezpečení náhradního zásobení obyvatel pitnou vodou po dobu přerušení její dodávky zapřičiněné stavbou</t>
  </si>
  <si>
    <t>22</t>
  </si>
  <si>
    <t>VRN404</t>
  </si>
  <si>
    <t>Akreditovaný odběr a rozbor vzorku vody v kráceném rozsahu</t>
  </si>
  <si>
    <t>23</t>
  </si>
  <si>
    <t>VRN405</t>
  </si>
  <si>
    <t>Součinnost budoucího provozovatele vodovodu</t>
  </si>
  <si>
    <t>001</t>
  </si>
  <si>
    <t>115100001RA0</t>
  </si>
  <si>
    <t>Čerpání vody na výšku 10 m, do 500 l</t>
  </si>
  <si>
    <t>hod</t>
  </si>
  <si>
    <t>002</t>
  </si>
  <si>
    <t>115101301R00</t>
  </si>
  <si>
    <t>Pohotovost čerp.soupravy, výška 10 m, přítok 500 l</t>
  </si>
  <si>
    <t>D</t>
  </si>
  <si>
    <t>003</t>
  </si>
  <si>
    <t>132301212R00</t>
  </si>
  <si>
    <t>Hloubení rýh š.do 200 cm hor.4 do 1000 m3, STROJNĚ</t>
  </si>
  <si>
    <t>M3</t>
  </si>
  <si>
    <t>004</t>
  </si>
  <si>
    <t>132301219R00</t>
  </si>
  <si>
    <t>Přípl.za lepivost,hloubení rýh 200cm,hor.4,STROJNĚ</t>
  </si>
  <si>
    <t>005</t>
  </si>
  <si>
    <t>132401211R00</t>
  </si>
  <si>
    <t>Hloubení rýh šířky do 200 cm v hor.5, STROJNĚ</t>
  </si>
  <si>
    <t>006</t>
  </si>
  <si>
    <t>133301102R00</t>
  </si>
  <si>
    <t>Hloubení šachet v hor.4 nad 100 m3</t>
  </si>
  <si>
    <t>007</t>
  </si>
  <si>
    <t>133301109R00</t>
  </si>
  <si>
    <t>Příplatek za lepivost - hloubení šachet v hor.4</t>
  </si>
  <si>
    <t>008</t>
  </si>
  <si>
    <t>133401101R00</t>
  </si>
  <si>
    <t>Hloubení šachet v hornině 5</t>
  </si>
  <si>
    <t>009</t>
  </si>
  <si>
    <t>120001101R00</t>
  </si>
  <si>
    <t>Příplatek za ztížení vykopávky v blízkosti vedení</t>
  </si>
  <si>
    <t>010</t>
  </si>
  <si>
    <t>151101101R00</t>
  </si>
  <si>
    <t>Pažení a rozepření stěn rýh - příložné - hl.do 2 m</t>
  </si>
  <si>
    <t>m2</t>
  </si>
  <si>
    <t>011</t>
  </si>
  <si>
    <t>151101111R00</t>
  </si>
  <si>
    <t>Odstranění pažení stěn rýh - příložné - hl. do 2 m</t>
  </si>
  <si>
    <t>012</t>
  </si>
  <si>
    <t>161101102R00</t>
  </si>
  <si>
    <t>Svislé přemístění výkopku z hor.1-4 do 4,0 m</t>
  </si>
  <si>
    <t>013</t>
  </si>
  <si>
    <t>161101152R00</t>
  </si>
  <si>
    <t>Svislé přemístění výkopku z hor.5-7 do 4,0 m</t>
  </si>
  <si>
    <t>014</t>
  </si>
  <si>
    <t>162701105R00</t>
  </si>
  <si>
    <t>Vodorovné přemístění výkopku z hor.1-4 do 10000 m</t>
  </si>
  <si>
    <t>015</t>
  </si>
  <si>
    <t>162701155R00</t>
  </si>
  <si>
    <t>Vodorovné přemístění výkopku z hor.5-7 do 10000 m</t>
  </si>
  <si>
    <t>016</t>
  </si>
  <si>
    <t>171201201R00</t>
  </si>
  <si>
    <t>Uložení sypaniny na skl.-sypanina na výšku přes 2m</t>
  </si>
  <si>
    <t>017</t>
  </si>
  <si>
    <t>199000005R00</t>
  </si>
  <si>
    <t>Poplatek za skládku zeminy 1- 4, č. dle katal. odpadů 17 05 04</t>
  </si>
  <si>
    <t>t</t>
  </si>
  <si>
    <t>018</t>
  </si>
  <si>
    <t>174101101R00</t>
  </si>
  <si>
    <t>Zásyp jam, rýh, šachet se zhutněním</t>
  </si>
  <si>
    <t>019</t>
  </si>
  <si>
    <t>58330002.A</t>
  </si>
  <si>
    <t>Štěrkopísek vhodný k zásypu</t>
  </si>
  <si>
    <t>020</t>
  </si>
  <si>
    <t>175100020RA0</t>
  </si>
  <si>
    <t>Obsyp potrubí štěrkopískem</t>
  </si>
  <si>
    <t>021</t>
  </si>
  <si>
    <t>212792112R00</t>
  </si>
  <si>
    <t>Montáž trativodů z flexibilních trubek, lože</t>
  </si>
  <si>
    <t>m</t>
  </si>
  <si>
    <t>022</t>
  </si>
  <si>
    <t>28611239</t>
  </si>
  <si>
    <t>Trubka PVC-U drenážní perforov. DN 100 mm Opti-Drän</t>
  </si>
  <si>
    <t>023</t>
  </si>
  <si>
    <t>451572211R00</t>
  </si>
  <si>
    <t>Lože pod potrubí z kameniva těženého 4 - 8 mm</t>
  </si>
  <si>
    <t>024</t>
  </si>
  <si>
    <t>577000002RA0</t>
  </si>
  <si>
    <t>Komunikace s asfaltobeton. krytem D1-N-1-III-PIII</t>
  </si>
  <si>
    <t>025</t>
  </si>
  <si>
    <t>871311111R00</t>
  </si>
  <si>
    <t>Montáž trubek z tvrdého PP ve výkopu d 150 mm</t>
  </si>
  <si>
    <t>026</t>
  </si>
  <si>
    <t>286144820</t>
  </si>
  <si>
    <t>Trubka kanalizační PP SN 10 150x3000mm</t>
  </si>
  <si>
    <t>KUS</t>
  </si>
  <si>
    <t>027</t>
  </si>
  <si>
    <t>871371111R00</t>
  </si>
  <si>
    <t>Montáž trubek z tvrdého PP ve výkopu d 250 mm</t>
  </si>
  <si>
    <t>028</t>
  </si>
  <si>
    <t>286144825</t>
  </si>
  <si>
    <t>Trubka kanalizační PP SN 10 250x6000mm</t>
  </si>
  <si>
    <t>029</t>
  </si>
  <si>
    <t>877375121RT2</t>
  </si>
  <si>
    <t>Výřez a montáž tvarovky z plastu na potrubí do DN 300</t>
  </si>
  <si>
    <t>030</t>
  </si>
  <si>
    <t>892581111R00</t>
  </si>
  <si>
    <t>Zkouška těsnosti kanalizace DN do 300</t>
  </si>
  <si>
    <t>031</t>
  </si>
  <si>
    <t>892855116R00</t>
  </si>
  <si>
    <t>Kontrola kanalizace TV kamerou</t>
  </si>
  <si>
    <t>032</t>
  </si>
  <si>
    <t>894431421RAA</t>
  </si>
  <si>
    <t>Šachta PVC D 600 mm, dl.šach.roury 2,00 m, přímá</t>
  </si>
  <si>
    <t>033</t>
  </si>
  <si>
    <t>894412311RAA</t>
  </si>
  <si>
    <t>Šachta, DN 1000 stěna 120 mm, dno přímé V max. 40</t>
  </si>
  <si>
    <t>034</t>
  </si>
  <si>
    <t>894412412RA0</t>
  </si>
  <si>
    <t>Spadiště kanal. z betonu, boční, dno čedič, DN 300</t>
  </si>
  <si>
    <t>035</t>
  </si>
  <si>
    <t>894412312RAB</t>
  </si>
  <si>
    <t>Výměna šachty za kulturním domem, DN 1000 stěna 120 mm</t>
  </si>
  <si>
    <t>036</t>
  </si>
  <si>
    <t>936451111R00</t>
  </si>
  <si>
    <t>Výplň dutin cementopopílkovou suspenzí - rušená kanalizace</t>
  </si>
  <si>
    <t>037</t>
  </si>
  <si>
    <t>919413211R00</t>
  </si>
  <si>
    <t>Vtokový objekt s česlemi</t>
  </si>
  <si>
    <t>038</t>
  </si>
  <si>
    <t>960111221R00</t>
  </si>
  <si>
    <t>Bourání konstrukcí z dílců prefa. betonových a ŽB - rušené šachty</t>
  </si>
  <si>
    <t>039</t>
  </si>
  <si>
    <t>998276101R00</t>
  </si>
  <si>
    <t>Přesun hmot, trubní vedení plastová, otevř. výkop</t>
  </si>
  <si>
    <t>115001103R00</t>
  </si>
  <si>
    <t>Převedení splaškových vod potrubím o průměru do DN 200 mm během výstavby</t>
  </si>
  <si>
    <t>452313131R00</t>
  </si>
  <si>
    <t>Bloky pro potrubí z betonu C 12/15</t>
  </si>
  <si>
    <t>852242122</t>
  </si>
  <si>
    <t>Montáž potrubí z trub litinových tlakových přírubových délky do 1 m otevřený výkop DN 80</t>
  </si>
  <si>
    <t>55253237</t>
  </si>
  <si>
    <t>trouba přírubová litinová vodovodní  PN10/16 DN 80 dl 300mm</t>
  </si>
  <si>
    <t>852261122</t>
  </si>
  <si>
    <t>Montáž potrubí z trub litinových tlakových přírubových otevřený výkop DN 80</t>
  </si>
  <si>
    <t>55253263 R</t>
  </si>
  <si>
    <t>trouba přírubová litinová vodovodní  PN10/16 DN 80 dl 1500mm</t>
  </si>
  <si>
    <t>857242122</t>
  </si>
  <si>
    <t>Montáž litinových tvarovek jednoosých přírubových otevřený výkop DN 80</t>
  </si>
  <si>
    <t>55254047</t>
  </si>
  <si>
    <t>koleno 90° s patkou přírubové litinové vodovodní N-kus PN10/40 DN 80</t>
  </si>
  <si>
    <t>319510030</t>
  </si>
  <si>
    <t>potrubní spojka jištěná proti posuvu hrdlo-příruba DN 80</t>
  </si>
  <si>
    <t>5520901 R</t>
  </si>
  <si>
    <t>příruba pro lemový nákružek  DN 80, PN 10</t>
  </si>
  <si>
    <t>857264122</t>
  </si>
  <si>
    <t>Montáž litinových tvarovek odbočných přírubových otevřený výkop DN 80</t>
  </si>
  <si>
    <t>55253515</t>
  </si>
  <si>
    <t>tvarovka přírubová litinová s přírubovou odbočkou,práškový epoxid tl 250µm T-kus DN 80/80</t>
  </si>
  <si>
    <t>552535900</t>
  </si>
  <si>
    <t>kříž přírubový litinový PN10/16 TT-kus DN 80/80</t>
  </si>
  <si>
    <t>871161211</t>
  </si>
  <si>
    <t>Montáž potrubí z PE100 SDR 11 otevřený výkop svařovaných elektrotvarovkou D 25 x 2,3 mm</t>
  </si>
  <si>
    <t>M</t>
  </si>
  <si>
    <t>28613170</t>
  </si>
  <si>
    <t>trubka vodovodní PE100 SDR11 se signalizační vrstvou 25 x 2,3 mm</t>
  </si>
  <si>
    <t>871255301</t>
  </si>
  <si>
    <t>Montáž kanalizačního potrubí z PE SDR17 otevřený výkop svařovaných elektrotvarovkou d 90x5,4 mm</t>
  </si>
  <si>
    <t>28613360</t>
  </si>
  <si>
    <t>potrubí třívrstvé PE100 RC se signalizační vrstvou SDR11 90x5,4 mm dl 12m</t>
  </si>
  <si>
    <t>877161112</t>
  </si>
  <si>
    <t>Montáž elektrokolen 90° na vodovodním potrubí z PE trub d 25</t>
  </si>
  <si>
    <t>28653052</t>
  </si>
  <si>
    <t>elektrokoleno 90° PE 100 D 25mm</t>
  </si>
  <si>
    <t>877241101</t>
  </si>
  <si>
    <t>Montáž elektrotvarovek na vodovodním potrubí z PE trub d 90</t>
  </si>
  <si>
    <t>28653135</t>
  </si>
  <si>
    <t>nákružek lemový PE 100 SDR11 80mm</t>
  </si>
  <si>
    <t>286159740</t>
  </si>
  <si>
    <t>elektrospojka SDR11 PE 100 PN16 D 90mm</t>
  </si>
  <si>
    <t>040</t>
  </si>
  <si>
    <t>877251110</t>
  </si>
  <si>
    <t>Montáž elektrokolen na vodovodním potrubí z PE trub d 90</t>
  </si>
  <si>
    <t>041</t>
  </si>
  <si>
    <t>28614949</t>
  </si>
  <si>
    <t>elektrokoleno 45° PE 100 PN16 D 90mm</t>
  </si>
  <si>
    <t>042</t>
  </si>
  <si>
    <t>2860904 R</t>
  </si>
  <si>
    <t>elektrokoleno 30° PE 100 PN16 D 90 mm</t>
  </si>
  <si>
    <t>043</t>
  </si>
  <si>
    <t>elektrokoleno 90° PE 100 PN16 D 90 mm</t>
  </si>
  <si>
    <t>044</t>
  </si>
  <si>
    <t>877245301</t>
  </si>
  <si>
    <t>Montáž oblouků svařovaných na tupo na kanalizačním potrubí z PE trub d 90</t>
  </si>
  <si>
    <t>045</t>
  </si>
  <si>
    <t>286148970</t>
  </si>
  <si>
    <t>oblouk 11° SDR11 PE 100 RC PN16 D 90mm</t>
  </si>
  <si>
    <t>046</t>
  </si>
  <si>
    <t>286149100</t>
  </si>
  <si>
    <t>oblouk 22° SDR17 PE 100 RC PN10 D 90mm</t>
  </si>
  <si>
    <t>047</t>
  </si>
  <si>
    <t>286148670</t>
  </si>
  <si>
    <t>oblouk 60° SDR11 PE 100 RC PN16 D 90mm</t>
  </si>
  <si>
    <t>048</t>
  </si>
  <si>
    <t>877251113</t>
  </si>
  <si>
    <t>Montáž elektro T-kusů na vodovodním potrubí z PE trub d 90</t>
  </si>
  <si>
    <t>049</t>
  </si>
  <si>
    <t>28614050</t>
  </si>
  <si>
    <t>tvarovka T-kus navrtávací s ventilem, s odbočkou 360° D 90-25mm</t>
  </si>
  <si>
    <t>050</t>
  </si>
  <si>
    <t>891161322</t>
  </si>
  <si>
    <t>Montáž vodovodních šoupátek  SDR11 PN16 otevřený výkop DN 25/32</t>
  </si>
  <si>
    <t>051</t>
  </si>
  <si>
    <t>42221432</t>
  </si>
  <si>
    <t>šoupátko přípojkové přímé vnitřní/vnější závit PN16, 1x5/4</t>
  </si>
  <si>
    <t>052</t>
  </si>
  <si>
    <t>HWL.960110016003</t>
  </si>
  <si>
    <t>SOUPRAVA ZEMNÍ TELESKOPICKÁ DOM. ŠOUPÁTKA-1,0-1,6 3/4-2 (1,0-1,6m)</t>
  </si>
  <si>
    <t>053</t>
  </si>
  <si>
    <t>891241111</t>
  </si>
  <si>
    <t>Montáž vodovodních šoupátek otevřený výkop DN 80</t>
  </si>
  <si>
    <t>054</t>
  </si>
  <si>
    <t>42221323</t>
  </si>
  <si>
    <t>šoupátko pitná voda litina GGG 50 dlouhá stavební dl PN10/16 DN 80x280mm</t>
  </si>
  <si>
    <t>055</t>
  </si>
  <si>
    <t>4220902 R</t>
  </si>
  <si>
    <t>zemní teleskopická souprava pro krytí  1,3-1,8 m a DN80</t>
  </si>
  <si>
    <t>056</t>
  </si>
  <si>
    <t>891247112</t>
  </si>
  <si>
    <t>Montáž hydrantů podzemních DN 80</t>
  </si>
  <si>
    <t>057</t>
  </si>
  <si>
    <t>42273592</t>
  </si>
  <si>
    <t>hydrant podzemní DN 80 PN 16 dvojitý uzávěr s koulí krycí v 1000mm</t>
  </si>
  <si>
    <t>058</t>
  </si>
  <si>
    <t>891269111</t>
  </si>
  <si>
    <t>Montáž navrtávacích pasů na potrubí z jakýchkoli trub DN 100</t>
  </si>
  <si>
    <t>059</t>
  </si>
  <si>
    <t>42273549</t>
  </si>
  <si>
    <t>pás navrtávací se závitovým výstupem z tvárné litiny pro vodovodní PE a PVC potrubí 110-1”</t>
  </si>
  <si>
    <t>060</t>
  </si>
  <si>
    <t>892233122</t>
  </si>
  <si>
    <t>Proplach a dezinfekce vodovodního potrubí DN do 70</t>
  </si>
  <si>
    <t>061</t>
  </si>
  <si>
    <t>892241111</t>
  </si>
  <si>
    <t>Tlaková zkouška vodou potrubí DN do 80</t>
  </si>
  <si>
    <t>062</t>
  </si>
  <si>
    <t>892271111</t>
  </si>
  <si>
    <t>Tlaková zkouška vodou potrubí DN 100 nebo 125</t>
  </si>
  <si>
    <t>063</t>
  </si>
  <si>
    <t>892273122</t>
  </si>
  <si>
    <t>Proplach a dezinfekce vodovodního potrubí DN od 80 do 125</t>
  </si>
  <si>
    <t>064</t>
  </si>
  <si>
    <t>892372111</t>
  </si>
  <si>
    <t>Zabezpečení konců potrubí DN do 300 při tlakových zkouškách vodou</t>
  </si>
  <si>
    <t>065</t>
  </si>
  <si>
    <t>899400901 R</t>
  </si>
  <si>
    <t>Orientační tabulka modré barvy pro šoupátka</t>
  </si>
  <si>
    <t>066</t>
  </si>
  <si>
    <t>899400902 R</t>
  </si>
  <si>
    <t>Orientační tabulka červené barvy pro hydranty</t>
  </si>
  <si>
    <t>067</t>
  </si>
  <si>
    <t>899400903 R</t>
  </si>
  <si>
    <t>Orientační sloupek modrobílé barvy, v. 2,5 m s betonovou patkou</t>
  </si>
  <si>
    <t>068</t>
  </si>
  <si>
    <t>899400904 R</t>
  </si>
  <si>
    <t>Markery prstencové</t>
  </si>
  <si>
    <t>069</t>
  </si>
  <si>
    <t>899401111</t>
  </si>
  <si>
    <t>Osazení poklopů litinových ventilových</t>
  </si>
  <si>
    <t>070</t>
  </si>
  <si>
    <t>42291402</t>
  </si>
  <si>
    <t>poklop litinový ventilový</t>
  </si>
  <si>
    <t>071</t>
  </si>
  <si>
    <t>899401112</t>
  </si>
  <si>
    <t>Osazení poklopů litinových šoupátkových</t>
  </si>
  <si>
    <t>072</t>
  </si>
  <si>
    <t>42291352</t>
  </si>
  <si>
    <t>poklop litinový šoupátkový pro zemní soupravy osazení do terénu a do vozovky</t>
  </si>
  <si>
    <t>073</t>
  </si>
  <si>
    <t>4220905 R</t>
  </si>
  <si>
    <t>Podkladová deska pod šoupátkové poklopy</t>
  </si>
  <si>
    <t>074</t>
  </si>
  <si>
    <t>899401113</t>
  </si>
  <si>
    <t>Osazení poklopů litinových hydrantových</t>
  </si>
  <si>
    <t>075</t>
  </si>
  <si>
    <t>42291452</t>
  </si>
  <si>
    <t>poklop litinový hydrantový DN 80</t>
  </si>
  <si>
    <t>076</t>
  </si>
  <si>
    <t>4220906 R</t>
  </si>
  <si>
    <t>Podkladová deska pod hydrantové poklopy</t>
  </si>
  <si>
    <t>077</t>
  </si>
  <si>
    <t>4220907 R</t>
  </si>
  <si>
    <t>Drenážní blok k hydrantu</t>
  </si>
  <si>
    <t>078</t>
  </si>
  <si>
    <t>899721111</t>
  </si>
  <si>
    <t>Signalizační vodič DN do 150 mm na potrubí - CY 6 mm2 - 2x</t>
  </si>
  <si>
    <t>079</t>
  </si>
  <si>
    <t>899722113</t>
  </si>
  <si>
    <t>Krytí potrubí z plastů výstražnou fólií z PVC 34cm</t>
  </si>
  <si>
    <t>080</t>
  </si>
  <si>
    <t>831230110RA0</t>
  </si>
  <si>
    <t>081</t>
  </si>
  <si>
    <t>Stavba: REKONSTRUKCE VODOVODU, SPLAŠKOVÉ A DEŠŤOVÉ KANALIZACE PRÁČE</t>
  </si>
  <si>
    <t>REKONSTRUKCE VODOVODU, SPLAŠKOVÉ A DEŠŤOVÉ KANALIZACE PRÁČE</t>
  </si>
  <si>
    <t>Dokumentace pro provádění stavby zhotovitele</t>
  </si>
  <si>
    <t>Suchovod - náhradní zásobování pitnou vodou z trub polyetylénových D 63 - 478 m, D 25 - 296 m, 45 kusů dočasných přípojek</t>
  </si>
  <si>
    <t>OBEC PRÁČE</t>
  </si>
  <si>
    <t>AQUA PROJEKT CZ s.r.o.</t>
  </si>
  <si>
    <t>24</t>
  </si>
  <si>
    <t>25</t>
  </si>
  <si>
    <t>26</t>
  </si>
  <si>
    <t>VRN406</t>
  </si>
  <si>
    <t>VRN407</t>
  </si>
  <si>
    <t>VRN408</t>
  </si>
  <si>
    <t>Zajištění kontrolního zkušebního plánu</t>
  </si>
  <si>
    <t>Zajištění technologických postupů</t>
  </si>
  <si>
    <t>Průzkumné práce - Prohlídka stávající kanalizace kamerou</t>
  </si>
  <si>
    <t>150</t>
  </si>
  <si>
    <t>1</t>
  </si>
  <si>
    <t>960321271R00</t>
  </si>
  <si>
    <t>Bourání konstrukcí ze železobetonu - stávající dešťový oddělovač, včetně odstranění technologie</t>
  </si>
  <si>
    <t>22,5</t>
  </si>
  <si>
    <t>979082213R00</t>
  </si>
  <si>
    <t>Vodorovná doprava suti po suchu do 1 km</t>
  </si>
  <si>
    <t>979082219R00</t>
  </si>
  <si>
    <t>Příplatek za dopravu suti po suchu za další 1 km</t>
  </si>
  <si>
    <t>979093111R00</t>
  </si>
  <si>
    <t>Uložení suti na skládku bez zhutnění</t>
  </si>
  <si>
    <t>979999981R00</t>
  </si>
  <si>
    <t>Poplatek za recyklaci betonu kusovost do 1600 cm2 (skup.170101)</t>
  </si>
  <si>
    <t>71,25</t>
  </si>
  <si>
    <t>641,25</t>
  </si>
  <si>
    <t>853,5</t>
  </si>
  <si>
    <t>1707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</si>
</sst>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800]dddd\,\ mmmm\ dd\,\ yyyy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sz val="13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b/>
      <sz val="8"/>
      <color indexed="9"/>
      <name val="Arial"/>
      <family val="2"/>
      <charset val="238"/>
    </font>
    <font>
      <sz val="11"/>
      <color theme="0"/>
      <name val="Calibri"/>
      <family val="2"/>
      <charset val="238"/>
      <scheme val="minor"/>
    </font>
    <font>
      <b/>
      <sz val="12"/>
      <color indexed="8"/>
      <name val="Arial"/>
      <family val="2"/>
      <charset val="238"/>
    </font>
    <font>
      <b/>
      <sz val="11"/>
      <color indexed="8"/>
      <name val="Calibri"/>
      <family val="2"/>
      <charset val="238"/>
    </font>
    <font>
      <b/>
      <sz val="8"/>
      <color theme="1"/>
      <name val="Arial"/>
      <family val="2"/>
      <charset val="238"/>
    </font>
    <font>
      <b/>
      <sz val="15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sz val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medium">
        <color indexed="8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8"/>
      </bottom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/>
      <top/>
      <bottom/>
      <diagonal/>
    </border>
    <border>
      <left/>
      <right style="thick">
        <color indexed="8"/>
      </right>
      <top/>
      <bottom/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/>
      <right/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64"/>
      </top>
      <bottom style="thin">
        <color indexed="64"/>
      </bottom>
      <diagonal/>
    </border>
    <border>
      <left style="medium">
        <color indexed="8"/>
      </left>
      <right/>
      <top style="thin">
        <color indexed="64"/>
      </top>
      <bottom/>
      <diagonal/>
    </border>
    <border>
      <left/>
      <right style="medium">
        <color indexed="8"/>
      </right>
      <top style="thin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thin">
        <color rgb="FFB2B2B2"/>
      </top>
      <bottom style="thin">
        <color rgb="FFB2B2B2"/>
      </bottom>
      <diagonal/>
    </border>
    <border>
      <left/>
      <right style="medium">
        <color indexed="8"/>
      </right>
      <top style="thin">
        <color rgb="FFB2B2B2"/>
      </top>
      <bottom style="thin">
        <color rgb="FFB2B2B2"/>
      </bottom>
      <diagonal/>
    </border>
    <border>
      <left style="medium">
        <color indexed="8"/>
      </left>
      <right/>
      <top style="thin">
        <color rgb="FFB2B2B2"/>
      </top>
      <bottom style="medium">
        <color indexed="8"/>
      </bottom>
      <diagonal/>
    </border>
    <border>
      <left/>
      <right/>
      <top style="thin">
        <color rgb="FFB2B2B2"/>
      </top>
      <bottom style="medium">
        <color indexed="8"/>
      </bottom>
      <diagonal/>
    </border>
    <border>
      <left/>
      <right style="medium">
        <color indexed="8"/>
      </right>
      <top style="thin">
        <color rgb="FFB2B2B2"/>
      </top>
      <bottom style="medium">
        <color indexed="8"/>
      </bottom>
      <diagonal/>
    </border>
  </borders>
  <cellStyleXfs count="2">
    <xf numFmtId="0" fontId="0" fillId="0" borderId="0"/>
    <xf numFmtId="49" fontId="4" fillId="0" borderId="0" xfId="0" applyNumberFormat="1" applyFont="1" applyAlignment="1">
      <alignment horizontal="right" vertical="center"/>
    </xf>
  </cellStyleXfs>
  <cellXfs count="100">
    <xf numFmtId="0" fontId="3" fillId="0" borderId="0" xfId="0" applyFont="1"/>
    <xf numFmtId="49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 vertical="center"/>
    </xf>
    <xf numFmtId="0" fontId="6" fillId="0" borderId="1" xfId="0" applyFont="1" applyBorder="1"/>
    <xf numFmtId="49" fontId="9" fillId="3" borderId="4" xfId="0" applyNumberFormat="1" applyFont="1" applyFill="1" applyBorder="1" applyAlignment="1">
      <alignment horizontal="left" vertical="center"/>
    </xf>
    <xf numFmtId="4" fontId="9" fillId="3" borderId="4" xfId="0" applyNumberFormat="1" applyFont="1" applyFill="1" applyBorder="1" applyAlignment="1">
      <alignment horizontal="right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left" vertical="center"/>
    </xf>
    <xf numFmtId="49" fontId="4" fillId="0" borderId="0" xfId="0" applyNumberFormat="1" applyFont="1" applyAlignment="1">
      <alignment horizontal="left" vertical="center" wrapText="1"/>
    </xf>
    <xf numFmtId="49" fontId="9" fillId="3" borderId="5" xfId="0" applyNumberFormat="1" applyFont="1" applyFill="1" applyBorder="1" applyAlignment="1">
      <alignment horizontal="left" vertical="center"/>
    </xf>
    <xf numFmtId="49" fontId="5" fillId="4" borderId="4" xfId="0" applyNumberFormat="1" applyFont="1" applyFill="1" applyBorder="1" applyAlignment="1">
      <alignment horizontal="left" vertical="center"/>
    </xf>
    <xf numFmtId="49" fontId="5" fillId="4" borderId="7" xfId="0" applyNumberFormat="1" applyFont="1" applyFill="1" applyBorder="1" applyAlignment="1">
      <alignment horizontal="left" vertical="center"/>
    </xf>
    <xf numFmtId="4" fontId="13" fillId="0" borderId="0" xfId="0" applyNumberFormat="1" applyFont="1" applyAlignment="1">
      <alignment horizontal="right" vertical="center"/>
    </xf>
    <xf numFmtId="49" fontId="5" fillId="5" borderId="6" xfId="0" applyNumberFormat="1" applyFont="1" applyFill="1" applyBorder="1" applyAlignment="1">
      <alignment horizontal="left" vertical="center"/>
    </xf>
    <xf numFmtId="49" fontId="5" fillId="5" borderId="6" xfId="0" applyNumberFormat="1" applyFont="1" applyFill="1" applyBorder="1" applyAlignment="1">
      <alignment horizontal="right" vertical="center"/>
    </xf>
    <xf numFmtId="0" fontId="14" fillId="0" borderId="0" xfId="0" applyFont="1"/>
    <xf numFmtId="4" fontId="4" fillId="0" borderId="0" xfId="0" applyNumberFormat="1" applyFont="1" applyAlignment="1">
      <alignment horizontal="right" vertical="center" wrapText="1"/>
    </xf>
    <xf numFmtId="49" fontId="5" fillId="4" borderId="4" xfId="0" applyNumberFormat="1" applyFont="1" applyFill="1" applyBorder="1" applyAlignment="1">
      <alignment horizontal="right" vertical="center"/>
    </xf>
    <xf numFmtId="49" fontId="10" fillId="0" borderId="9" xfId="0" applyNumberFormat="1" applyFont="1" applyBorder="1" applyAlignment="1">
      <alignment horizontal="center" vertical="center"/>
    </xf>
    <xf numFmtId="4" fontId="9" fillId="3" borderId="10" xfId="0" applyNumberFormat="1" applyFont="1" applyFill="1" applyBorder="1" applyAlignment="1">
      <alignment horizontal="right" vertical="center" wrapText="1"/>
    </xf>
    <xf numFmtId="49" fontId="10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left"/>
    </xf>
    <xf numFmtId="0" fontId="3" fillId="0" borderId="4" xfId="0" applyFont="1" applyBorder="1"/>
    <xf numFmtId="49" fontId="7" fillId="0" borderId="0" xfId="0" applyNumberFormat="1" applyFont="1" applyAlignment="1">
      <alignment horizontal="left" vertical="center"/>
    </xf>
    <xf numFmtId="0" fontId="5" fillId="2" borderId="19" xfId="1" applyNumberFormat="1" applyFont="1" applyFill="1" applyBorder="1" applyAlignment="1">
      <alignment horizontal="left" vertical="center"/>
    </xf>
    <xf numFmtId="0" fontId="5" fillId="2" borderId="25" xfId="1" applyNumberFormat="1" applyFont="1" applyFill="1" applyBorder="1" applyAlignment="1">
      <alignment horizontal="center" vertical="center"/>
    </xf>
    <xf numFmtId="0" fontId="17" fillId="2" borderId="26" xfId="1" applyNumberFormat="1" applyFont="1" applyFill="1" applyBorder="1" applyAlignment="1">
      <alignment horizontal="center" vertical="center"/>
    </xf>
    <xf numFmtId="49" fontId="10" fillId="0" borderId="30" xfId="0" applyNumberFormat="1" applyFont="1" applyBorder="1" applyAlignment="1">
      <alignment horizontal="center" vertical="center"/>
    </xf>
    <xf numFmtId="0" fontId="17" fillId="2" borderId="36" xfId="1" applyNumberFormat="1" applyFont="1" applyFill="1" applyBorder="1" applyAlignment="1">
      <alignment horizontal="center" vertical="center"/>
    </xf>
    <xf numFmtId="4" fontId="9" fillId="3" borderId="38" xfId="0" applyNumberFormat="1" applyFont="1" applyFill="1" applyBorder="1" applyAlignment="1">
      <alignment horizontal="right" vertical="center" wrapText="1"/>
    </xf>
    <xf numFmtId="0" fontId="5" fillId="2" borderId="40" xfId="1" applyNumberFormat="1" applyFont="1" applyFill="1" applyBorder="1" applyAlignment="1">
      <alignment vertical="center"/>
    </xf>
    <xf numFmtId="0" fontId="5" fillId="2" borderId="42" xfId="1" applyNumberFormat="1" applyFont="1" applyFill="1" applyBorder="1" applyAlignment="1">
      <alignment horizontal="left" vertical="center"/>
    </xf>
    <xf numFmtId="0" fontId="5" fillId="2" borderId="43" xfId="1" applyNumberFormat="1" applyFont="1" applyFill="1" applyBorder="1" applyAlignment="1">
      <alignment vertical="center"/>
    </xf>
    <xf numFmtId="0" fontId="1" fillId="0" borderId="0" xfId="0" applyFont="1"/>
    <xf numFmtId="49" fontId="19" fillId="0" borderId="0" xfId="0" applyNumberFormat="1" applyFont="1" applyAlignment="1">
      <alignment horizontal="center" vertical="center"/>
    </xf>
    <xf numFmtId="49" fontId="9" fillId="3" borderId="37" xfId="0" applyNumberFormat="1" applyFont="1" applyFill="1" applyBorder="1" applyAlignment="1">
      <alignment horizontal="left" vertical="center" indent="6"/>
    </xf>
    <xf numFmtId="0" fontId="3" fillId="0" borderId="22" xfId="0" applyFont="1" applyBorder="1"/>
    <xf numFmtId="0" fontId="5" fillId="2" borderId="39" xfId="1" applyNumberFormat="1" applyFont="1" applyFill="1" applyBorder="1" applyAlignment="1">
      <alignment horizontal="left" vertical="center"/>
    </xf>
    <xf numFmtId="0" fontId="5" fillId="2" borderId="19" xfId="1" applyNumberFormat="1" applyFont="1" applyFill="1" applyBorder="1" applyAlignment="1">
      <alignment horizontal="left" vertical="center"/>
    </xf>
    <xf numFmtId="0" fontId="5" fillId="2" borderId="41" xfId="1" applyNumberFormat="1" applyFont="1" applyFill="1" applyBorder="1" applyAlignment="1">
      <alignment horizontal="left" vertical="center"/>
    </xf>
    <xf numFmtId="0" fontId="5" fillId="2" borderId="42" xfId="1" applyNumberFormat="1" applyFont="1" applyFill="1" applyBorder="1" applyAlignment="1">
      <alignment horizontal="left" vertical="center"/>
    </xf>
    <xf numFmtId="49" fontId="9" fillId="3" borderId="37" xfId="0" applyNumberFormat="1" applyFont="1" applyFill="1" applyBorder="1" applyAlignment="1">
      <alignment horizontal="left" vertical="center" indent="4"/>
    </xf>
    <xf numFmtId="49" fontId="9" fillId="3" borderId="37" xfId="0" applyNumberFormat="1" applyFont="1" applyFill="1" applyBorder="1" applyAlignment="1">
      <alignment horizontal="left" vertical="center" indent="2"/>
    </xf>
    <xf numFmtId="49" fontId="10" fillId="0" borderId="29" xfId="0" applyNumberFormat="1" applyFont="1" applyBorder="1" applyAlignment="1">
      <alignment horizontal="center" vertical="center"/>
    </xf>
    <xf numFmtId="49" fontId="10" fillId="0" borderId="9" xfId="0" applyNumberFormat="1" applyFont="1" applyBorder="1" applyAlignment="1">
      <alignment horizontal="center" vertical="center"/>
    </xf>
    <xf numFmtId="49" fontId="15" fillId="0" borderId="27" xfId="0" applyNumberFormat="1" applyFont="1" applyBorder="1" applyAlignment="1">
      <alignment horizontal="center" vertical="center"/>
    </xf>
    <xf numFmtId="49" fontId="15" fillId="0" borderId="8" xfId="0" applyNumberFormat="1" applyFont="1" applyBorder="1" applyAlignment="1">
      <alignment horizontal="center" vertical="center"/>
    </xf>
    <xf numFmtId="49" fontId="15" fillId="0" borderId="28" xfId="0" applyNumberFormat="1" applyFont="1" applyBorder="1" applyAlignment="1">
      <alignment horizontal="center" vertical="center"/>
    </xf>
    <xf numFmtId="0" fontId="10" fillId="0" borderId="31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10" fillId="0" borderId="32" xfId="0" applyFont="1" applyBorder="1" applyAlignment="1">
      <alignment horizontal="center" vertical="center"/>
    </xf>
    <xf numFmtId="0" fontId="5" fillId="2" borderId="33" xfId="1" applyNumberFormat="1" applyFont="1" applyFill="1" applyBorder="1" applyAlignment="1">
      <alignment horizontal="center" vertical="center"/>
    </xf>
    <xf numFmtId="0" fontId="5" fillId="2" borderId="4" xfId="1" applyNumberFormat="1" applyFont="1" applyFill="1" applyBorder="1" applyAlignment="1">
      <alignment horizontal="center" vertical="center"/>
    </xf>
    <xf numFmtId="0" fontId="5" fillId="2" borderId="34" xfId="1" applyNumberFormat="1" applyFont="1" applyFill="1" applyBorder="1" applyAlignment="1">
      <alignment horizontal="center" vertical="center"/>
    </xf>
    <xf numFmtId="0" fontId="5" fillId="2" borderId="35" xfId="1" applyNumberFormat="1" applyFont="1" applyFill="1" applyBorder="1" applyAlignment="1">
      <alignment horizontal="center" vertical="center"/>
    </xf>
    <xf numFmtId="0" fontId="5" fillId="2" borderId="25" xfId="1" applyNumberFormat="1" applyFont="1" applyFill="1" applyBorder="1" applyAlignment="1">
      <alignment horizontal="center" vertical="center"/>
    </xf>
    <xf numFmtId="49" fontId="9" fillId="3" borderId="24" xfId="0" applyNumberFormat="1" applyFont="1" applyFill="1" applyBorder="1" applyAlignment="1">
      <alignment horizontal="left" vertical="center" indent="6"/>
    </xf>
    <xf numFmtId="0" fontId="16" fillId="0" borderId="2" xfId="0" applyFont="1" applyBorder="1" applyAlignment="1">
      <alignment horizontal="left" vertical="center"/>
    </xf>
    <xf numFmtId="49" fontId="9" fillId="3" borderId="24" xfId="0" applyNumberFormat="1" applyFont="1" applyFill="1" applyBorder="1" applyAlignment="1">
      <alignment horizontal="left" vertical="center" indent="4"/>
    </xf>
    <xf numFmtId="49" fontId="9" fillId="3" borderId="24" xfId="0" applyNumberFormat="1" applyFont="1" applyFill="1" applyBorder="1" applyAlignment="1">
      <alignment horizontal="left" vertical="center" indent="2"/>
    </xf>
    <xf numFmtId="49" fontId="15" fillId="0" borderId="0" xfId="0" applyNumberFormat="1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5" fillId="4" borderId="20" xfId="0" applyFont="1" applyFill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5" fillId="4" borderId="23" xfId="0" applyFont="1" applyFill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49" fontId="10" fillId="6" borderId="3" xfId="0" applyNumberFormat="1" applyFont="1" applyFill="1" applyBorder="1" applyAlignment="1">
      <alignment horizontal="center" vertical="center" wrapText="1"/>
    </xf>
    <xf numFmtId="49" fontId="10" fillId="6" borderId="2" xfId="0" applyNumberFormat="1" applyFont="1" applyFill="1" applyBorder="1" applyAlignment="1">
      <alignment horizontal="right" vertical="center"/>
    </xf>
    <xf numFmtId="49" fontId="11" fillId="6" borderId="2" xfId="0" applyNumberFormat="1" applyFont="1" applyFill="1" applyBorder="1" applyAlignment="1">
      <alignment horizontal="left" vertical="center"/>
    </xf>
    <xf numFmtId="49" fontId="11" fillId="6" borderId="4" xfId="0" applyNumberFormat="1" applyFont="1" applyFill="1" applyBorder="1" applyAlignment="1">
      <alignment horizontal="left" vertical="center"/>
    </xf>
    <xf numFmtId="0" fontId="11" fillId="6" borderId="2" xfId="0" applyFont="1" applyFill="1" applyBorder="1" applyAlignment="1">
      <alignment horizontal="left" vertical="center"/>
    </xf>
    <xf numFmtId="49" fontId="10" fillId="6" borderId="3" xfId="0" applyNumberFormat="1" applyFont="1" applyFill="1" applyBorder="1" applyAlignment="1">
      <alignment horizontal="right" vertical="center"/>
    </xf>
    <xf numFmtId="164" fontId="12" fillId="6" borderId="3" xfId="0" applyNumberFormat="1" applyFont="1" applyFill="1" applyBorder="1" applyAlignment="1">
      <alignment horizontal="left" vertical="center"/>
    </xf>
    <xf numFmtId="164" fontId="12" fillId="6" borderId="6" xfId="0" applyNumberFormat="1" applyFont="1" applyFill="1" applyBorder="1" applyAlignment="1">
      <alignment horizontal="left" vertical="center"/>
    </xf>
    <xf numFmtId="164" fontId="11" fillId="6" borderId="3" xfId="0" applyNumberFormat="1" applyFont="1" applyFill="1" applyBorder="1" applyAlignment="1">
      <alignment horizontal="left" vertical="center"/>
    </xf>
    <xf numFmtId="49" fontId="10" fillId="7" borderId="2" xfId="0" applyNumberFormat="1" applyFont="1" applyFill="1" applyBorder="1" applyAlignment="1">
      <alignment horizontal="right" vertical="center"/>
    </xf>
    <xf numFmtId="0" fontId="2" fillId="7" borderId="0" xfId="0" applyFont="1" applyFill="1" applyAlignment="1">
      <alignment horizontal="left" vertical="center"/>
    </xf>
    <xf numFmtId="0" fontId="3" fillId="7" borderId="0" xfId="0" applyFont="1" applyFill="1"/>
    <xf numFmtId="49" fontId="7" fillId="7" borderId="2" xfId="0" applyNumberFormat="1" applyFont="1" applyFill="1" applyBorder="1" applyAlignment="1">
      <alignment horizontal="left" vertical="center"/>
    </xf>
    <xf numFmtId="49" fontId="10" fillId="7" borderId="0" xfId="0" applyNumberFormat="1" applyFont="1" applyFill="1" applyAlignment="1">
      <alignment horizontal="right" vertical="center"/>
    </xf>
    <xf numFmtId="49" fontId="7" fillId="7" borderId="0" xfId="0" applyNumberFormat="1" applyFont="1" applyFill="1" applyAlignment="1">
      <alignment horizontal="left" vertical="center"/>
    </xf>
    <xf numFmtId="49" fontId="10" fillId="7" borderId="3" xfId="0" applyNumberFormat="1" applyFont="1" applyFill="1" applyBorder="1" applyAlignment="1">
      <alignment horizontal="right" vertical="center"/>
    </xf>
    <xf numFmtId="0" fontId="3" fillId="7" borderId="6" xfId="0" applyFont="1" applyFill="1" applyBorder="1" applyAlignment="1">
      <alignment horizontal="left" vertical="center"/>
    </xf>
    <xf numFmtId="49" fontId="7" fillId="7" borderId="3" xfId="0" applyNumberFormat="1" applyFont="1" applyFill="1" applyBorder="1" applyAlignment="1">
      <alignment horizontal="left" vertical="center"/>
    </xf>
    <xf numFmtId="49" fontId="8" fillId="8" borderId="0" xfId="0" applyNumberFormat="1" applyFont="1" applyFill="1" applyAlignment="1">
      <alignment horizontal="right" vertical="center"/>
    </xf>
    <xf numFmtId="4" fontId="8" fillId="8" borderId="0" xfId="0" applyNumberFormat="1" applyFont="1" applyFill="1" applyAlignment="1">
      <alignment horizontal="right" vertical="center"/>
    </xf>
    <xf numFmtId="49" fontId="8" fillId="8" borderId="11" xfId="0" applyNumberFormat="1" applyFont="1" applyFill="1" applyBorder="1" applyAlignment="1">
      <alignment horizontal="right" vertical="center"/>
    </xf>
    <xf numFmtId="49" fontId="18" fillId="8" borderId="12" xfId="0" applyNumberFormat="1" applyFont="1" applyFill="1" applyBorder="1" applyAlignment="1">
      <alignment horizontal="right" vertical="center"/>
    </xf>
    <xf numFmtId="49" fontId="18" fillId="8" borderId="13" xfId="0" applyNumberFormat="1" applyFont="1" applyFill="1" applyBorder="1" applyAlignment="1">
      <alignment horizontal="right" vertical="center"/>
    </xf>
    <xf numFmtId="4" fontId="18" fillId="8" borderId="14" xfId="0" applyNumberFormat="1" applyFont="1" applyFill="1" applyBorder="1" applyAlignment="1">
      <alignment horizontal="right" vertical="center"/>
    </xf>
    <xf numFmtId="49" fontId="18" fillId="8" borderId="15" xfId="0" applyNumberFormat="1" applyFont="1" applyFill="1" applyBorder="1" applyAlignment="1">
      <alignment horizontal="right" vertical="center"/>
    </xf>
    <xf numFmtId="49" fontId="18" fillId="8" borderId="0" xfId="0" applyNumberFormat="1" applyFont="1" applyFill="1" applyAlignment="1">
      <alignment horizontal="right" vertical="center"/>
    </xf>
    <xf numFmtId="4" fontId="18" fillId="8" borderId="16" xfId="0" applyNumberFormat="1" applyFont="1" applyFill="1" applyBorder="1" applyAlignment="1">
      <alignment horizontal="right" vertical="center"/>
    </xf>
    <xf numFmtId="49" fontId="18" fillId="8" borderId="17" xfId="0" applyNumberFormat="1" applyFont="1" applyFill="1" applyBorder="1" applyAlignment="1">
      <alignment horizontal="right" vertical="center"/>
    </xf>
    <xf numFmtId="49" fontId="18" fillId="8" borderId="11" xfId="0" applyNumberFormat="1" applyFont="1" applyFill="1" applyBorder="1" applyAlignment="1">
      <alignment horizontal="right" vertical="center"/>
    </xf>
    <xf numFmtId="4" fontId="18" fillId="8" borderId="18" xfId="0" applyNumberFormat="1" applyFont="1" applyFill="1" applyBorder="1" applyAlignment="1">
      <alignment horizontal="right" vertical="center"/>
    </xf>
    <xf numFmtId="0" fontId="3" fillId="8" borderId="0" xfId="0" applyFont="1" applyFill="1"/>
    <xf numFmtId="49" fontId="6" fillId="8" borderId="0" xfId="0" applyNumberFormat="1" applyFont="1" applyFill="1" applyAlignment="1">
      <alignment horizontal="right" vertical="center"/>
    </xf>
    <xf numFmtId="4" fontId="6" fillId="8" borderId="0" xfId="0" applyNumberFormat="1" applyFont="1" applyFill="1" applyAlignment="1">
      <alignment horizontal="right" vertical="center"/>
    </xf>
  </cellXfs>
  <cellStyles count="1">
    <cellStyle name="Normální" xfId="0" builtinId="0"/>
  </cellStyles>
  <dxfs count="6">
    <dxf>
      <fill>
        <patternFill>
          <bgColor indexed="41"/>
        </patternFill>
      </fill>
    </dxf>
    <dxf>
      <fill>
        <patternFill>
          <bgColor indexed="15"/>
        </patternFill>
      </fill>
    </dxf>
    <dxf>
      <fill>
        <patternFill>
          <bgColor indexed="49"/>
        </patternFill>
      </fill>
    </dxf>
    <dxf>
      <fill>
        <patternFill>
          <bgColor indexed="41"/>
        </patternFill>
      </fill>
    </dxf>
    <dxf>
      <fill>
        <patternFill>
          <bgColor indexed="15"/>
        </patternFill>
      </fill>
    </dxf>
    <dxf>
      <fill>
        <patternFill>
          <bgColor indexed="49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E23"/>
  <sheetViews>
    <sheetView tabSelected="1" topLeftCell="A2" workbookViewId="0">
      <selection activeCell="E11" sqref="E11"/>
    </sheetView>
  </sheetViews>
  <sheetFormatPr defaultColWidth="8" defaultRowHeight="15" x14ac:dyDescent="0.25"/>
  <cols>
    <col min="1" max="1" width="23.7109375" customWidth="1"/>
    <col min="2" max="2" width="36.7109375" customWidth="1"/>
    <col min="3" max="3" width="6" customWidth="1"/>
    <col min="4" max="4" width="31.5703125" customWidth="1"/>
    <col min="5" max="5" width="27" customWidth="1"/>
  </cols>
  <sheetData>
    <row r="1" spans="1:5" ht="15" hidden="1" customHeight="1" collapsed="1" x14ac:dyDescent="0.25"/>
    <row r="2" spans="1:5" ht="35.25" customHeight="1" x14ac:dyDescent="0.25">
      <c r="A2" s="1" t="s">
        <v>0</v>
      </c>
      <c r="B2" s="1"/>
      <c r="C2" s="1"/>
      <c r="D2" s="1"/>
      <c r="E2" s="1"/>
    </row>
    <row r="3" spans="1:5" ht="18" x14ac:dyDescent="0.25">
      <c r="A3" s="34" t="s">
        <v>403</v>
      </c>
      <c r="B3" s="34"/>
      <c r="C3" s="34"/>
      <c r="D3" s="34"/>
      <c r="E3" s="34"/>
    </row>
    <row r="4" spans="1:5" x14ac:dyDescent="0.25">
      <c r="A4" s="67" t="s">
        <v>1</v>
      </c>
      <c r="B4" s="67"/>
      <c r="C4" s="67"/>
      <c r="D4" s="67"/>
      <c r="E4" s="67"/>
    </row>
    <row r="5" spans="1:5" ht="16.5" customHeight="1" x14ac:dyDescent="0.25">
      <c r="A5" s="76" t="s">
        <v>2</v>
      </c>
      <c r="B5" s="77" t="s">
        <v>407</v>
      </c>
      <c r="C5" s="78"/>
      <c r="D5" s="79"/>
      <c r="E5" s="79"/>
    </row>
    <row r="6" spans="1:5" ht="16.5" customHeight="1" x14ac:dyDescent="0.25">
      <c r="A6" s="80" t="s">
        <v>3</v>
      </c>
      <c r="B6" s="77" t="s">
        <v>408</v>
      </c>
      <c r="C6" s="78"/>
      <c r="D6" s="81"/>
      <c r="E6" s="81"/>
    </row>
    <row r="7" spans="1:5" ht="16.5" customHeight="1" x14ac:dyDescent="0.25">
      <c r="A7" s="82" t="s">
        <v>4</v>
      </c>
      <c r="B7" s="83" t="s">
        <v>1</v>
      </c>
      <c r="C7" s="78"/>
      <c r="D7" s="84"/>
      <c r="E7" s="84"/>
    </row>
    <row r="8" spans="1:5" ht="16.5" customHeight="1" x14ac:dyDescent="0.25">
      <c r="A8" s="20"/>
      <c r="B8" s="21"/>
      <c r="C8" s="22"/>
      <c r="D8" s="23"/>
      <c r="E8" s="23"/>
    </row>
    <row r="9" spans="1:5" ht="15" customHeight="1" x14ac:dyDescent="0.25">
      <c r="B9" s="85" t="s">
        <v>5</v>
      </c>
      <c r="C9" s="85"/>
      <c r="D9" s="86" t="s">
        <v>1</v>
      </c>
    </row>
    <row r="10" spans="1:5" ht="15.75" customHeight="1" x14ac:dyDescent="0.25">
      <c r="B10" s="85"/>
      <c r="C10" s="87"/>
      <c r="D10" s="86"/>
    </row>
    <row r="11" spans="1:5" ht="20.25" customHeight="1" x14ac:dyDescent="0.25">
      <c r="B11" s="88" t="s">
        <v>6</v>
      </c>
      <c r="C11" s="89"/>
      <c r="D11" s="90">
        <f>'Položkový rozpočet'!I7</f>
        <v>0</v>
      </c>
    </row>
    <row r="12" spans="1:5" ht="19.5" customHeight="1" x14ac:dyDescent="0.25">
      <c r="B12" s="91" t="s">
        <v>7</v>
      </c>
      <c r="C12" s="92"/>
      <c r="D12" s="93">
        <f>'Položkový rozpočet'!J7</f>
        <v>0</v>
      </c>
    </row>
    <row r="13" spans="1:5" ht="19.5" customHeight="1" x14ac:dyDescent="0.25">
      <c r="B13" s="91" t="s">
        <v>8</v>
      </c>
      <c r="C13" s="92"/>
      <c r="D13" s="93">
        <f>'Položkový rozpočet'!K7</f>
        <v>0</v>
      </c>
    </row>
    <row r="14" spans="1:5" ht="19.5" customHeight="1" x14ac:dyDescent="0.25">
      <c r="B14" s="91" t="s">
        <v>1</v>
      </c>
      <c r="C14" s="92"/>
      <c r="D14" s="93" t="s">
        <v>1</v>
      </c>
    </row>
    <row r="15" spans="1:5" ht="19.5" customHeight="1" x14ac:dyDescent="0.25">
      <c r="B15" s="91" t="s">
        <v>1</v>
      </c>
      <c r="C15" s="92"/>
      <c r="D15" s="93" t="s">
        <v>1</v>
      </c>
    </row>
    <row r="16" spans="1:5" ht="20.25" customHeight="1" x14ac:dyDescent="0.25">
      <c r="B16" s="94" t="s">
        <v>1</v>
      </c>
      <c r="C16" s="95"/>
      <c r="D16" s="96" t="s">
        <v>1</v>
      </c>
    </row>
    <row r="17" spans="1:5" ht="15.75" customHeight="1" x14ac:dyDescent="0.25">
      <c r="B17" s="85"/>
      <c r="C17" s="85"/>
      <c r="D17" s="97"/>
    </row>
    <row r="18" spans="1:5" ht="15" customHeight="1" x14ac:dyDescent="0.25">
      <c r="B18" s="85" t="s">
        <v>9</v>
      </c>
      <c r="C18" s="85"/>
      <c r="D18" s="98" t="s">
        <v>1</v>
      </c>
    </row>
    <row r="19" spans="1:5" ht="15" customHeight="1" x14ac:dyDescent="0.25">
      <c r="B19" s="85" t="s">
        <v>10</v>
      </c>
      <c r="C19" s="85"/>
      <c r="D19" s="99">
        <v>1</v>
      </c>
    </row>
    <row r="20" spans="1:5" ht="15" customHeight="1" x14ac:dyDescent="0.25">
      <c r="B20" s="85" t="s">
        <v>11</v>
      </c>
      <c r="C20" s="85"/>
      <c r="D20" s="99">
        <f>IF(D19=0,0,D11/D19)</f>
        <v>0</v>
      </c>
    </row>
    <row r="21" spans="1:5" ht="15" customHeight="1" x14ac:dyDescent="0.25"/>
    <row r="22" spans="1:5" ht="15" customHeight="1" x14ac:dyDescent="0.25">
      <c r="A22" s="68" t="s">
        <v>12</v>
      </c>
      <c r="B22" s="69" t="s">
        <v>1</v>
      </c>
      <c r="C22" s="70"/>
      <c r="D22" s="68" t="s">
        <v>13</v>
      </c>
      <c r="E22" s="71" t="s">
        <v>1</v>
      </c>
    </row>
    <row r="23" spans="1:5" ht="15" customHeight="1" x14ac:dyDescent="0.25">
      <c r="A23" s="72" t="s">
        <v>14</v>
      </c>
      <c r="B23" s="73"/>
      <c r="C23" s="74"/>
      <c r="D23" s="72" t="s">
        <v>15</v>
      </c>
      <c r="E23" s="75"/>
    </row>
  </sheetData>
  <mergeCells count="3">
    <mergeCell ref="A2:E2"/>
    <mergeCell ref="A3:E3"/>
    <mergeCell ref="A4:E4"/>
  </mergeCells>
  <pageMargins left="0.7" right="0.7" top="0.78740157499999996" bottom="0.78740157499999996" header="0.3" footer="0.3"/>
  <pageSetup paperSize="9" orientation="landscape" r:id="rId1"/>
  <headerFooter>
    <oddFooter>&amp;C_x000D_&amp;1#&amp;"Arial"&amp;10&amp;K29CF00 C2 - COLAS GROUP INTERNAL: Employees and partners who need to know.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  <pageSetUpPr fitToPage="1"/>
  </sheetPr>
  <dimension ref="A1:J35"/>
  <sheetViews>
    <sheetView topLeftCell="A17" workbookViewId="0">
      <selection activeCell="R20" sqref="R20"/>
    </sheetView>
  </sheetViews>
  <sheetFormatPr defaultColWidth="8" defaultRowHeight="15" outlineLevelRow="2" x14ac:dyDescent="0.25"/>
  <cols>
    <col min="1" max="1" width="2.28515625" customWidth="1"/>
    <col min="2" max="2" width="6.7109375" customWidth="1"/>
    <col min="3" max="3" width="10.5703125" customWidth="1"/>
    <col min="4" max="4" width="38.85546875" customWidth="1"/>
    <col min="5" max="5" width="6.85546875" customWidth="1"/>
    <col min="6" max="6" width="14.5703125" customWidth="1"/>
    <col min="7" max="7" width="19.28515625" customWidth="1"/>
    <col min="8" max="8" width="20.28515625" customWidth="1"/>
    <col min="9" max="9" width="20.85546875" customWidth="1"/>
    <col min="10" max="10" width="7.5703125" customWidth="1" collapsed="1"/>
  </cols>
  <sheetData>
    <row r="1" spans="1:10" ht="15" hidden="1" customHeight="1" collapsed="1" x14ac:dyDescent="0.25"/>
    <row r="2" spans="1:10" ht="20.100000000000001" customHeight="1" x14ac:dyDescent="0.25">
      <c r="A2" s="45" t="s">
        <v>403</v>
      </c>
      <c r="B2" s="46"/>
      <c r="C2" s="46"/>
      <c r="D2" s="46"/>
      <c r="E2" s="46"/>
      <c r="F2" s="46"/>
      <c r="G2" s="46"/>
      <c r="H2" s="46"/>
      <c r="I2" s="47"/>
    </row>
    <row r="3" spans="1:10" ht="20.100000000000001" customHeight="1" thickBot="1" x14ac:dyDescent="0.3">
      <c r="A3" s="43" t="s">
        <v>1</v>
      </c>
      <c r="B3" s="44"/>
      <c r="C3" s="44"/>
      <c r="D3" s="44"/>
      <c r="E3" s="44"/>
      <c r="F3" s="44"/>
      <c r="G3" s="18"/>
      <c r="H3" s="18"/>
      <c r="I3" s="27"/>
    </row>
    <row r="4" spans="1:10" ht="17.100000000000001" customHeight="1" x14ac:dyDescent="0.25">
      <c r="A4" s="48" t="s">
        <v>16</v>
      </c>
      <c r="B4" s="49"/>
      <c r="C4" s="49"/>
      <c r="D4" s="49"/>
      <c r="E4" s="49"/>
      <c r="F4" s="49"/>
      <c r="G4" s="49"/>
      <c r="H4" s="49"/>
      <c r="I4" s="50"/>
    </row>
    <row r="5" spans="1:10" ht="20.100000000000001" customHeight="1" thickBot="1" x14ac:dyDescent="0.3">
      <c r="A5" s="51" t="s">
        <v>403</v>
      </c>
      <c r="B5" s="52"/>
      <c r="C5" s="52"/>
      <c r="D5" s="52"/>
      <c r="E5" s="52"/>
      <c r="F5" s="52"/>
      <c r="G5" s="52"/>
      <c r="H5" s="52"/>
      <c r="I5" s="53"/>
    </row>
    <row r="6" spans="1:10" ht="20.100000000000001" customHeight="1" x14ac:dyDescent="0.25">
      <c r="A6" s="54" t="s">
        <v>1</v>
      </c>
      <c r="B6" s="55"/>
      <c r="C6" s="55"/>
      <c r="D6" s="55"/>
      <c r="E6" s="55"/>
      <c r="F6" s="55"/>
      <c r="G6" s="26" t="s">
        <v>17</v>
      </c>
      <c r="H6" s="25" t="s">
        <v>18</v>
      </c>
      <c r="I6" s="28" t="s">
        <v>19</v>
      </c>
    </row>
    <row r="7" spans="1:10" x14ac:dyDescent="0.25">
      <c r="A7" s="42" t="s">
        <v>404</v>
      </c>
      <c r="B7" s="36"/>
      <c r="C7" s="36"/>
      <c r="D7" s="36"/>
      <c r="E7" s="9"/>
      <c r="F7" s="9"/>
      <c r="G7" s="19">
        <f>SUM('Položkový rozpočet'!I7)</f>
        <v>0</v>
      </c>
      <c r="H7" s="19">
        <f>SUM('Položkový rozpočet'!J7)</f>
        <v>0</v>
      </c>
      <c r="I7" s="29">
        <f>SUM('Položkový rozpočet'!K7)</f>
        <v>0</v>
      </c>
      <c r="J7" s="12">
        <v>0</v>
      </c>
    </row>
    <row r="8" spans="1:10" outlineLevel="1" x14ac:dyDescent="0.25">
      <c r="A8" s="41" t="s">
        <v>20</v>
      </c>
      <c r="B8" s="36"/>
      <c r="C8" s="36"/>
      <c r="D8" s="36"/>
      <c r="E8" s="9"/>
      <c r="F8" s="9"/>
      <c r="G8" s="19">
        <f>SUM('Položkový rozpočet'!I8)</f>
        <v>0</v>
      </c>
      <c r="H8" s="19">
        <f>SUM('Položkový rozpočet'!J8)</f>
        <v>0</v>
      </c>
      <c r="I8" s="29">
        <f>SUM('Položkový rozpočet'!K8)</f>
        <v>0</v>
      </c>
      <c r="J8" s="12">
        <v>1</v>
      </c>
    </row>
    <row r="9" spans="1:10" outlineLevel="2" x14ac:dyDescent="0.25">
      <c r="A9" s="35" t="s">
        <v>21</v>
      </c>
      <c r="B9" s="36"/>
      <c r="C9" s="36"/>
      <c r="D9" s="36"/>
      <c r="E9" s="9"/>
      <c r="F9" s="9"/>
      <c r="G9" s="19">
        <f>SUM('Položkový rozpočet'!I9)</f>
        <v>0</v>
      </c>
      <c r="H9" s="19">
        <f>SUM('Položkový rozpočet'!J9)</f>
        <v>0</v>
      </c>
      <c r="I9" s="29">
        <f>SUM('Položkový rozpočet'!K9)</f>
        <v>0</v>
      </c>
      <c r="J9" s="12">
        <v>2</v>
      </c>
    </row>
    <row r="10" spans="1:10" outlineLevel="2" x14ac:dyDescent="0.25">
      <c r="A10" s="35" t="s">
        <v>22</v>
      </c>
      <c r="B10" s="36"/>
      <c r="C10" s="36"/>
      <c r="D10" s="36"/>
      <c r="E10" s="9"/>
      <c r="F10" s="9"/>
      <c r="G10" s="19">
        <f>SUM('Položkový rozpočet'!I19)</f>
        <v>0</v>
      </c>
      <c r="H10" s="19">
        <f>SUM('Položkový rozpočet'!J19)</f>
        <v>0</v>
      </c>
      <c r="I10" s="29">
        <f>SUM('Položkový rozpočet'!K19)</f>
        <v>0</v>
      </c>
      <c r="J10" s="12">
        <v>2</v>
      </c>
    </row>
    <row r="11" spans="1:10" outlineLevel="2" x14ac:dyDescent="0.25">
      <c r="A11" s="35" t="s">
        <v>23</v>
      </c>
      <c r="B11" s="36"/>
      <c r="C11" s="36"/>
      <c r="D11" s="36"/>
      <c r="E11" s="9"/>
      <c r="F11" s="9"/>
      <c r="G11" s="19">
        <f>SUM('Položkový rozpočet'!I22)</f>
        <v>0</v>
      </c>
      <c r="H11" s="19">
        <f>SUM('Položkový rozpočet'!J22)</f>
        <v>0</v>
      </c>
      <c r="I11" s="29">
        <f>SUM('Položkový rozpočet'!K22)</f>
        <v>0</v>
      </c>
      <c r="J11" s="12">
        <v>2</v>
      </c>
    </row>
    <row r="12" spans="1:10" outlineLevel="2" x14ac:dyDescent="0.25">
      <c r="A12" s="35" t="s">
        <v>24</v>
      </c>
      <c r="B12" s="36"/>
      <c r="C12" s="36"/>
      <c r="D12" s="36"/>
      <c r="E12" s="9"/>
      <c r="F12" s="9"/>
      <c r="G12" s="19">
        <f>SUM('Položkový rozpočet'!I33)</f>
        <v>0</v>
      </c>
      <c r="H12" s="19">
        <f>SUM('Položkový rozpočet'!J33)</f>
        <v>0</v>
      </c>
      <c r="I12" s="29">
        <f>SUM('Položkový rozpočet'!K33)</f>
        <v>0</v>
      </c>
      <c r="J12" s="12">
        <v>2</v>
      </c>
    </row>
    <row r="13" spans="1:10" outlineLevel="1" x14ac:dyDescent="0.25">
      <c r="A13" s="41" t="s">
        <v>25</v>
      </c>
      <c r="B13" s="36"/>
      <c r="C13" s="36"/>
      <c r="D13" s="36"/>
      <c r="E13" s="9"/>
      <c r="F13" s="9"/>
      <c r="G13" s="19">
        <f>SUM('Položkový rozpočet'!I43)</f>
        <v>0</v>
      </c>
      <c r="H13" s="19">
        <f>SUM('Položkový rozpočet'!J43)</f>
        <v>0</v>
      </c>
      <c r="I13" s="29">
        <f>SUM('Položkový rozpočet'!K43)</f>
        <v>0</v>
      </c>
      <c r="J13" s="12">
        <v>1</v>
      </c>
    </row>
    <row r="14" spans="1:10" outlineLevel="2" x14ac:dyDescent="0.25">
      <c r="A14" s="35" t="s">
        <v>26</v>
      </c>
      <c r="B14" s="36"/>
      <c r="C14" s="36"/>
      <c r="D14" s="36"/>
      <c r="E14" s="9"/>
      <c r="F14" s="9"/>
      <c r="G14" s="19">
        <f>SUM('Položkový rozpočet'!I44)</f>
        <v>0</v>
      </c>
      <c r="H14" s="19">
        <f>SUM('Položkový rozpočet'!J44)</f>
        <v>0</v>
      </c>
      <c r="I14" s="29">
        <f>SUM('Položkový rozpočet'!K44)</f>
        <v>0</v>
      </c>
      <c r="J14" s="12">
        <v>2</v>
      </c>
    </row>
    <row r="15" spans="1:10" outlineLevel="2" x14ac:dyDescent="0.25">
      <c r="A15" s="35" t="s">
        <v>27</v>
      </c>
      <c r="B15" s="36"/>
      <c r="C15" s="36"/>
      <c r="D15" s="36"/>
      <c r="E15" s="9"/>
      <c r="F15" s="9"/>
      <c r="G15" s="19">
        <f>SUM('Položkový rozpočet'!I66)</f>
        <v>0</v>
      </c>
      <c r="H15" s="19">
        <f>SUM('Položkový rozpočet'!J66)</f>
        <v>0</v>
      </c>
      <c r="I15" s="29">
        <f>SUM('Položkový rozpočet'!K66)</f>
        <v>0</v>
      </c>
      <c r="J15" s="12">
        <v>2</v>
      </c>
    </row>
    <row r="16" spans="1:10" outlineLevel="2" x14ac:dyDescent="0.25">
      <c r="A16" s="35" t="s">
        <v>28</v>
      </c>
      <c r="B16" s="36"/>
      <c r="C16" s="36"/>
      <c r="D16" s="36"/>
      <c r="E16" s="9"/>
      <c r="F16" s="9"/>
      <c r="G16" s="19">
        <f>SUM('Položkový rozpočet'!I70)</f>
        <v>0</v>
      </c>
      <c r="H16" s="19">
        <f>SUM('Položkový rozpočet'!J70)</f>
        <v>0</v>
      </c>
      <c r="I16" s="29">
        <f>SUM('Položkový rozpočet'!K70)</f>
        <v>0</v>
      </c>
      <c r="J16" s="12">
        <v>2</v>
      </c>
    </row>
    <row r="17" spans="1:10" outlineLevel="2" x14ac:dyDescent="0.25">
      <c r="A17" s="35" t="s">
        <v>29</v>
      </c>
      <c r="B17" s="36"/>
      <c r="C17" s="36"/>
      <c r="D17" s="36"/>
      <c r="E17" s="9"/>
      <c r="F17" s="9"/>
      <c r="G17" s="19">
        <f>SUM('Položkový rozpočet'!I73)</f>
        <v>0</v>
      </c>
      <c r="H17" s="19">
        <f>SUM('Položkový rozpočet'!J73)</f>
        <v>0</v>
      </c>
      <c r="I17" s="29">
        <f>SUM('Položkový rozpočet'!K73)</f>
        <v>0</v>
      </c>
      <c r="J17" s="12">
        <v>2</v>
      </c>
    </row>
    <row r="18" spans="1:10" outlineLevel="2" x14ac:dyDescent="0.25">
      <c r="A18" s="35" t="s">
        <v>30</v>
      </c>
      <c r="B18" s="36"/>
      <c r="C18" s="36"/>
      <c r="D18" s="36"/>
      <c r="E18" s="9"/>
      <c r="F18" s="9"/>
      <c r="G18" s="19">
        <f>SUM('Položkový rozpočet'!I76)</f>
        <v>0</v>
      </c>
      <c r="H18" s="19">
        <f>SUM('Položkový rozpočet'!J76)</f>
        <v>0</v>
      </c>
      <c r="I18" s="29">
        <f>SUM('Položkový rozpočet'!K76)</f>
        <v>0</v>
      </c>
      <c r="J18" s="12">
        <v>2</v>
      </c>
    </row>
    <row r="19" spans="1:10" outlineLevel="2" x14ac:dyDescent="0.25">
      <c r="A19" s="35" t="s">
        <v>31</v>
      </c>
      <c r="B19" s="36"/>
      <c r="C19" s="36"/>
      <c r="D19" s="36"/>
      <c r="E19" s="9"/>
      <c r="F19" s="9"/>
      <c r="G19" s="19">
        <f>SUM('Položkový rozpočet'!I89)</f>
        <v>0</v>
      </c>
      <c r="H19" s="19">
        <f>SUM('Položkový rozpočet'!J89)</f>
        <v>0</v>
      </c>
      <c r="I19" s="29">
        <f>SUM('Položkový rozpočet'!K89)</f>
        <v>0</v>
      </c>
      <c r="J19" s="12">
        <v>2</v>
      </c>
    </row>
    <row r="20" spans="1:10" outlineLevel="2" x14ac:dyDescent="0.25">
      <c r="A20" s="35" t="s">
        <v>32</v>
      </c>
      <c r="B20" s="36"/>
      <c r="C20" s="36"/>
      <c r="D20" s="36"/>
      <c r="E20" s="9"/>
      <c r="F20" s="9"/>
      <c r="G20" s="19">
        <f>SUM('Položkový rozpočet'!I94)</f>
        <v>0</v>
      </c>
      <c r="H20" s="19">
        <f>SUM('Položkový rozpočet'!J94)</f>
        <v>0</v>
      </c>
      <c r="I20" s="29">
        <f>SUM('Položkový rozpočet'!K94)</f>
        <v>0</v>
      </c>
      <c r="J20" s="12">
        <v>2</v>
      </c>
    </row>
    <row r="21" spans="1:10" outlineLevel="1" x14ac:dyDescent="0.25">
      <c r="A21" s="41" t="s">
        <v>33</v>
      </c>
      <c r="B21" s="36"/>
      <c r="C21" s="36"/>
      <c r="D21" s="36"/>
      <c r="E21" s="9"/>
      <c r="F21" s="9"/>
      <c r="G21" s="19">
        <f>SUM('Položkový rozpočet'!I97)</f>
        <v>0</v>
      </c>
      <c r="H21" s="19">
        <f>SUM('Položkový rozpočet'!J97)</f>
        <v>0</v>
      </c>
      <c r="I21" s="29">
        <f>SUM('Položkový rozpočet'!K97)</f>
        <v>0</v>
      </c>
      <c r="J21" s="12">
        <v>1</v>
      </c>
    </row>
    <row r="22" spans="1:10" outlineLevel="2" x14ac:dyDescent="0.25">
      <c r="A22" s="35" t="s">
        <v>26</v>
      </c>
      <c r="B22" s="36"/>
      <c r="C22" s="36"/>
      <c r="D22" s="36"/>
      <c r="E22" s="9"/>
      <c r="F22" s="9"/>
      <c r="G22" s="19">
        <f>SUM('Položkový rozpočet'!I98)</f>
        <v>0</v>
      </c>
      <c r="H22" s="19">
        <f>SUM('Položkový rozpočet'!J98)</f>
        <v>0</v>
      </c>
      <c r="I22" s="29">
        <f>SUM('Položkový rozpočet'!K98)</f>
        <v>0</v>
      </c>
      <c r="J22" s="12">
        <v>2</v>
      </c>
    </row>
    <row r="23" spans="1:10" outlineLevel="2" x14ac:dyDescent="0.25">
      <c r="A23" s="35" t="s">
        <v>27</v>
      </c>
      <c r="B23" s="36"/>
      <c r="C23" s="36"/>
      <c r="D23" s="36"/>
      <c r="E23" s="9"/>
      <c r="F23" s="9"/>
      <c r="G23" s="19">
        <f>SUM('Položkový rozpočet'!I121)</f>
        <v>0</v>
      </c>
      <c r="H23" s="19">
        <f>SUM('Položkový rozpočet'!J121)</f>
        <v>0</v>
      </c>
      <c r="I23" s="29">
        <f>SUM('Položkový rozpočet'!K121)</f>
        <v>0</v>
      </c>
      <c r="J23" s="12">
        <v>2</v>
      </c>
    </row>
    <row r="24" spans="1:10" outlineLevel="2" x14ac:dyDescent="0.25">
      <c r="A24" s="35" t="s">
        <v>28</v>
      </c>
      <c r="B24" s="36"/>
      <c r="C24" s="36"/>
      <c r="D24" s="36"/>
      <c r="E24" s="9"/>
      <c r="F24" s="9"/>
      <c r="G24" s="19">
        <f>SUM('Položkový rozpočet'!I125)</f>
        <v>0</v>
      </c>
      <c r="H24" s="19">
        <f>SUM('Položkový rozpočet'!J125)</f>
        <v>0</v>
      </c>
      <c r="I24" s="29">
        <f>SUM('Položkový rozpočet'!K125)</f>
        <v>0</v>
      </c>
      <c r="J24" s="12">
        <v>2</v>
      </c>
    </row>
    <row r="25" spans="1:10" outlineLevel="2" x14ac:dyDescent="0.25">
      <c r="A25" s="35" t="s">
        <v>29</v>
      </c>
      <c r="B25" s="36"/>
      <c r="C25" s="36"/>
      <c r="D25" s="36"/>
      <c r="E25" s="9"/>
      <c r="F25" s="9"/>
      <c r="G25" s="19">
        <f>SUM('Položkový rozpočet'!I128)</f>
        <v>0</v>
      </c>
      <c r="H25" s="19">
        <f>SUM('Položkový rozpočet'!J128)</f>
        <v>0</v>
      </c>
      <c r="I25" s="29">
        <f>SUM('Položkový rozpočet'!K128)</f>
        <v>0</v>
      </c>
      <c r="J25" s="12">
        <v>2</v>
      </c>
    </row>
    <row r="26" spans="1:10" outlineLevel="2" x14ac:dyDescent="0.25">
      <c r="A26" s="35" t="s">
        <v>30</v>
      </c>
      <c r="B26" s="36"/>
      <c r="C26" s="36"/>
      <c r="D26" s="36"/>
      <c r="E26" s="9"/>
      <c r="F26" s="9"/>
      <c r="G26" s="19">
        <f>SUM('Položkový rozpočet'!I131)</f>
        <v>0</v>
      </c>
      <c r="H26" s="19">
        <f>SUM('Položkový rozpočet'!J131)</f>
        <v>0</v>
      </c>
      <c r="I26" s="29">
        <f>SUM('Položkový rozpočet'!K131)</f>
        <v>0</v>
      </c>
      <c r="J26" s="12">
        <v>2</v>
      </c>
    </row>
    <row r="27" spans="1:10" outlineLevel="2" x14ac:dyDescent="0.25">
      <c r="A27" s="35" t="s">
        <v>31</v>
      </c>
      <c r="B27" s="36"/>
      <c r="C27" s="36"/>
      <c r="D27" s="36"/>
      <c r="E27" s="9"/>
      <c r="F27" s="9"/>
      <c r="G27" s="19">
        <f>SUM('Položkový rozpočet'!I142)</f>
        <v>0</v>
      </c>
      <c r="H27" s="19">
        <f>SUM('Položkový rozpočet'!J142)</f>
        <v>0</v>
      </c>
      <c r="I27" s="29">
        <f>SUM('Položkový rozpočet'!K142)</f>
        <v>0</v>
      </c>
      <c r="J27" s="12">
        <v>2</v>
      </c>
    </row>
    <row r="28" spans="1:10" outlineLevel="2" x14ac:dyDescent="0.25">
      <c r="A28" s="35" t="s">
        <v>32</v>
      </c>
      <c r="B28" s="36"/>
      <c r="C28" s="36"/>
      <c r="D28" s="36"/>
      <c r="E28" s="9"/>
      <c r="F28" s="9"/>
      <c r="G28" s="19">
        <f>SUM('Položkový rozpočet'!I151)</f>
        <v>0</v>
      </c>
      <c r="H28" s="19">
        <f>SUM('Položkový rozpočet'!J151)</f>
        <v>0</v>
      </c>
      <c r="I28" s="29">
        <f>SUM('Položkový rozpočet'!K151)</f>
        <v>0</v>
      </c>
      <c r="J28" s="12">
        <v>2</v>
      </c>
    </row>
    <row r="29" spans="1:10" outlineLevel="1" x14ac:dyDescent="0.25">
      <c r="A29" s="41" t="s">
        <v>34</v>
      </c>
      <c r="B29" s="36"/>
      <c r="C29" s="36"/>
      <c r="D29" s="36"/>
      <c r="E29" s="9"/>
      <c r="F29" s="9"/>
      <c r="G29" s="19">
        <f>SUM('Položkový rozpočet'!I154)</f>
        <v>0</v>
      </c>
      <c r="H29" s="19">
        <f>SUM('Položkový rozpočet'!J154)</f>
        <v>0</v>
      </c>
      <c r="I29" s="29">
        <f>SUM('Položkový rozpočet'!K154)</f>
        <v>0</v>
      </c>
      <c r="J29" s="12">
        <v>1</v>
      </c>
    </row>
    <row r="30" spans="1:10" outlineLevel="2" x14ac:dyDescent="0.25">
      <c r="A30" s="35" t="s">
        <v>26</v>
      </c>
      <c r="B30" s="36"/>
      <c r="C30" s="36"/>
      <c r="D30" s="36"/>
      <c r="E30" s="9"/>
      <c r="F30" s="9"/>
      <c r="G30" s="19">
        <f>SUM('Položkový rozpočet'!I155)</f>
        <v>0</v>
      </c>
      <c r="H30" s="19">
        <f>SUM('Položkový rozpočet'!J155)</f>
        <v>0</v>
      </c>
      <c r="I30" s="29">
        <f>SUM('Položkový rozpočet'!K155)</f>
        <v>0</v>
      </c>
      <c r="J30" s="12">
        <v>2</v>
      </c>
    </row>
    <row r="31" spans="1:10" outlineLevel="2" x14ac:dyDescent="0.25">
      <c r="A31" s="35" t="s">
        <v>28</v>
      </c>
      <c r="B31" s="36"/>
      <c r="C31" s="36"/>
      <c r="D31" s="36"/>
      <c r="E31" s="9"/>
      <c r="F31" s="9"/>
      <c r="G31" s="19">
        <f>SUM('Položkový rozpočet'!I174)</f>
        <v>0</v>
      </c>
      <c r="H31" s="19">
        <f>SUM('Položkový rozpočet'!J174)</f>
        <v>0</v>
      </c>
      <c r="I31" s="29">
        <f>SUM('Položkový rozpočet'!K174)</f>
        <v>0</v>
      </c>
      <c r="J31" s="12">
        <v>2</v>
      </c>
    </row>
    <row r="32" spans="1:10" outlineLevel="2" x14ac:dyDescent="0.25">
      <c r="A32" s="35" t="s">
        <v>30</v>
      </c>
      <c r="B32" s="36"/>
      <c r="C32" s="36"/>
      <c r="D32" s="36"/>
      <c r="E32" s="9"/>
      <c r="F32" s="9"/>
      <c r="G32" s="19">
        <f>SUM('Položkový rozpočet'!I178)</f>
        <v>0</v>
      </c>
      <c r="H32" s="19">
        <f>SUM('Položkový rozpočet'!J178)</f>
        <v>0</v>
      </c>
      <c r="I32" s="29">
        <f>SUM('Položkový rozpočet'!K178)</f>
        <v>0</v>
      </c>
      <c r="J32" s="12">
        <v>2</v>
      </c>
    </row>
    <row r="33" spans="1:10" outlineLevel="2" x14ac:dyDescent="0.25">
      <c r="A33" s="35" t="s">
        <v>32</v>
      </c>
      <c r="B33" s="36"/>
      <c r="C33" s="36"/>
      <c r="D33" s="36"/>
      <c r="E33" s="9"/>
      <c r="F33" s="9"/>
      <c r="G33" s="19">
        <f>SUM('Položkový rozpočet'!I241)</f>
        <v>0</v>
      </c>
      <c r="H33" s="19">
        <f>SUM('Položkový rozpočet'!J241)</f>
        <v>0</v>
      </c>
      <c r="I33" s="29">
        <f>SUM('Položkový rozpočet'!K241)</f>
        <v>0</v>
      </c>
      <c r="J33" s="12">
        <v>2</v>
      </c>
    </row>
    <row r="34" spans="1:10" ht="20.100000000000001" customHeight="1" x14ac:dyDescent="0.25">
      <c r="A34" s="37" t="s">
        <v>403</v>
      </c>
      <c r="B34" s="38"/>
      <c r="C34" s="38"/>
      <c r="D34" s="38"/>
      <c r="E34" s="38"/>
      <c r="F34" s="38"/>
      <c r="G34" s="24"/>
      <c r="H34" s="24"/>
      <c r="I34" s="30"/>
    </row>
    <row r="35" spans="1:10" ht="20.100000000000001" customHeight="1" thickBot="1" x14ac:dyDescent="0.3">
      <c r="A35" s="39" t="s">
        <v>1</v>
      </c>
      <c r="B35" s="40"/>
      <c r="C35" s="40"/>
      <c r="D35" s="40"/>
      <c r="E35" s="40"/>
      <c r="F35" s="40"/>
      <c r="G35" s="31"/>
      <c r="H35" s="31"/>
      <c r="I35" s="32"/>
    </row>
  </sheetData>
  <mergeCells count="34">
    <mergeCell ref="A3:F3"/>
    <mergeCell ref="A2:I2"/>
    <mergeCell ref="A4:I4"/>
    <mergeCell ref="A5:I5"/>
    <mergeCell ref="A6:F6"/>
    <mergeCell ref="A7:D7"/>
    <mergeCell ref="A8:D8"/>
    <mergeCell ref="A9:D9"/>
    <mergeCell ref="A10:D10"/>
    <mergeCell ref="A11:D11"/>
    <mergeCell ref="A12:D12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32:D32"/>
    <mergeCell ref="A33:D33"/>
    <mergeCell ref="A34:F34"/>
    <mergeCell ref="A35:F35"/>
    <mergeCell ref="A27:D27"/>
    <mergeCell ref="A28:D28"/>
    <mergeCell ref="A29:D29"/>
    <mergeCell ref="A30:D30"/>
    <mergeCell ref="A31:D31"/>
  </mergeCells>
  <conditionalFormatting sqref="A7:I33">
    <cfRule type="expression" dxfId="5" priority="1" stopIfTrue="1">
      <formula>$J7=0</formula>
    </cfRule>
    <cfRule type="expression" dxfId="4" priority="2" stopIfTrue="1">
      <formula>$J7=1</formula>
    </cfRule>
    <cfRule type="expression" dxfId="3" priority="3" stopIfTrue="1">
      <formula>$J7&gt;1</formula>
    </cfRule>
  </conditionalFormatting>
  <pageMargins left="0.7" right="0.7" top="0.78740157499999996" bottom="0.78740157499999996" header="0.3" footer="0.3"/>
  <pageSetup paperSize="9" scale="88" orientation="landscape" r:id="rId1"/>
  <headerFooter alignWithMargins="0">
    <oddHeader>Stránka &amp;P z &amp;N</oddHeader>
    <oddFooter>&amp;C_x000D_&amp;1#&amp;"Arial"&amp;10&amp;K29CF00 C2 - COLAS GROUP INTERNAL: Employees and partners who need to know.</oddFooter>
    <evenHeader>Stránka &amp;P z &amp;N</even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  <pageSetUpPr fitToPage="1"/>
  </sheetPr>
  <dimension ref="A1:O244"/>
  <sheetViews>
    <sheetView topLeftCell="A110" zoomScaleNormal="100" workbookViewId="0">
      <selection activeCell="H247" sqref="H247"/>
    </sheetView>
  </sheetViews>
  <sheetFormatPr defaultColWidth="8" defaultRowHeight="15" outlineLevelRow="4" x14ac:dyDescent="0.25"/>
  <cols>
    <col min="1" max="1" width="2.28515625" customWidth="1"/>
    <col min="2" max="2" width="6.7109375" customWidth="1"/>
    <col min="3" max="3" width="10.5703125" customWidth="1"/>
    <col min="4" max="4" width="36.7109375" customWidth="1"/>
    <col min="5" max="5" width="6.85546875" customWidth="1"/>
    <col min="6" max="6" width="8.7109375" customWidth="1"/>
    <col min="7" max="7" width="9.42578125" customWidth="1"/>
    <col min="8" max="11" width="16.7109375" customWidth="1"/>
    <col min="12" max="12" width="4.42578125" customWidth="1" collapsed="1"/>
    <col min="13" max="13" width="0.140625" customWidth="1"/>
    <col min="14" max="14" width="11.85546875" bestFit="1" customWidth="1"/>
    <col min="15" max="15" width="13" bestFit="1" customWidth="1"/>
  </cols>
  <sheetData>
    <row r="1" spans="1:15" ht="15" hidden="1" customHeight="1" collapsed="1" x14ac:dyDescent="0.25"/>
    <row r="2" spans="1:15" ht="20.100000000000001" customHeight="1" x14ac:dyDescent="0.25">
      <c r="A2" s="60" t="s">
        <v>403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</row>
    <row r="3" spans="1:15" ht="20.100000000000001" customHeight="1" x14ac:dyDescent="0.25">
      <c r="A3" s="61" t="s">
        <v>1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</row>
    <row r="4" spans="1:15" ht="15" customHeight="1" x14ac:dyDescent="0.25">
      <c r="A4" s="62" t="s">
        <v>35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</row>
    <row r="5" spans="1:15" ht="20.100000000000001" customHeight="1" x14ac:dyDescent="0.25">
      <c r="A5" s="63" t="s">
        <v>403</v>
      </c>
      <c r="B5" s="64"/>
      <c r="C5" s="64"/>
      <c r="D5" s="64"/>
      <c r="E5" s="10"/>
      <c r="F5" s="10"/>
      <c r="G5" s="10"/>
      <c r="H5" s="10"/>
      <c r="I5" s="10"/>
      <c r="J5" s="17"/>
      <c r="K5" s="17"/>
    </row>
    <row r="6" spans="1:15" ht="20.100000000000001" customHeight="1" x14ac:dyDescent="0.25">
      <c r="A6" s="65" t="s">
        <v>1</v>
      </c>
      <c r="B6" s="66"/>
      <c r="C6" s="66"/>
      <c r="D6" s="66"/>
      <c r="E6" s="11"/>
      <c r="F6" s="11"/>
      <c r="G6" s="11"/>
      <c r="H6" s="11"/>
      <c r="I6" s="11"/>
      <c r="J6" s="11"/>
      <c r="K6" s="11"/>
    </row>
    <row r="7" spans="1:15" ht="20.100000000000001" customHeight="1" x14ac:dyDescent="0.25">
      <c r="A7" s="59" t="s">
        <v>404</v>
      </c>
      <c r="B7" s="57"/>
      <c r="C7" s="57"/>
      <c r="D7" s="57"/>
      <c r="E7" s="4"/>
      <c r="F7" s="4"/>
      <c r="G7" s="4"/>
      <c r="H7" s="4"/>
      <c r="I7" s="5">
        <f>SUM(I8,I154,I43,I97)</f>
        <v>0</v>
      </c>
      <c r="J7" s="5">
        <f>SUM(J8,J43,J97,J154)</f>
        <v>0</v>
      </c>
      <c r="K7" s="5">
        <f>SUM(K8,K43,K97,K154)</f>
        <v>0</v>
      </c>
      <c r="L7" s="12">
        <v>0</v>
      </c>
      <c r="M7" s="15">
        <f t="shared" ref="M7:O9" si="0">SUM(I7)</f>
        <v>0</v>
      </c>
      <c r="N7" s="15">
        <f t="shared" si="0"/>
        <v>0</v>
      </c>
      <c r="O7" s="15">
        <f t="shared" si="0"/>
        <v>0</v>
      </c>
    </row>
    <row r="8" spans="1:15" ht="20.100000000000001" customHeight="1" outlineLevel="1" x14ac:dyDescent="0.25">
      <c r="A8" s="58" t="s">
        <v>20</v>
      </c>
      <c r="B8" s="57"/>
      <c r="C8" s="57"/>
      <c r="D8" s="57"/>
      <c r="E8" s="4"/>
      <c r="F8" s="4"/>
      <c r="G8" s="4"/>
      <c r="H8" s="4"/>
      <c r="I8" s="5">
        <f>SUM(I9,I19,I22,I33)</f>
        <v>0</v>
      </c>
      <c r="J8" s="5">
        <f>SUM(J9,J19,J22,J33)</f>
        <v>0</v>
      </c>
      <c r="K8" s="5">
        <f>SUM(K9,K19,K22,K33)</f>
        <v>0</v>
      </c>
      <c r="L8" s="12">
        <v>1</v>
      </c>
      <c r="M8" s="15">
        <f t="shared" si="0"/>
        <v>0</v>
      </c>
      <c r="N8" s="15">
        <f t="shared" si="0"/>
        <v>0</v>
      </c>
      <c r="O8" s="15">
        <f t="shared" si="0"/>
        <v>0</v>
      </c>
    </row>
    <row r="9" spans="1:15" ht="20.100000000000001" customHeight="1" outlineLevel="2" x14ac:dyDescent="0.25">
      <c r="A9" s="56" t="s">
        <v>21</v>
      </c>
      <c r="B9" s="57"/>
      <c r="C9" s="57"/>
      <c r="D9" s="57"/>
      <c r="E9" s="4"/>
      <c r="F9" s="4"/>
      <c r="G9" s="4"/>
      <c r="H9" s="4"/>
      <c r="I9" s="5">
        <f>SUM(I11,I14,I13,I12,I15:I18)</f>
        <v>0</v>
      </c>
      <c r="J9" s="5">
        <f>SUM(J11:J18)</f>
        <v>0</v>
      </c>
      <c r="K9" s="5">
        <f>SUM(K11:K14,K16,K15,K18,K17)</f>
        <v>0</v>
      </c>
      <c r="L9" s="12">
        <v>2</v>
      </c>
      <c r="M9" s="15">
        <f t="shared" si="0"/>
        <v>0</v>
      </c>
      <c r="N9" s="15">
        <f t="shared" si="0"/>
        <v>0</v>
      </c>
      <c r="O9" s="15">
        <f t="shared" si="0"/>
        <v>0</v>
      </c>
    </row>
    <row r="10" spans="1:15" ht="15" customHeight="1" outlineLevel="3" x14ac:dyDescent="0.25">
      <c r="A10" s="6"/>
      <c r="B10" s="13" t="s">
        <v>36</v>
      </c>
      <c r="C10" s="13" t="s">
        <v>37</v>
      </c>
      <c r="D10" s="13" t="s">
        <v>38</v>
      </c>
      <c r="E10" s="14" t="s">
        <v>39</v>
      </c>
      <c r="F10" s="14" t="s">
        <v>40</v>
      </c>
      <c r="G10" s="14" t="s">
        <v>41</v>
      </c>
      <c r="H10" s="14" t="s">
        <v>42</v>
      </c>
      <c r="I10" s="14" t="s">
        <v>17</v>
      </c>
      <c r="J10" s="14" t="s">
        <v>18</v>
      </c>
      <c r="K10" s="14" t="s">
        <v>19</v>
      </c>
    </row>
    <row r="11" spans="1:15" outlineLevel="4" x14ac:dyDescent="0.25">
      <c r="A11" s="3"/>
      <c r="B11" s="1" t="s">
        <v>43</v>
      </c>
      <c r="C11" s="7" t="s">
        <v>44</v>
      </c>
      <c r="D11" s="8" t="s">
        <v>45</v>
      </c>
      <c r="E11" s="1" t="s">
        <v>46</v>
      </c>
      <c r="F11" s="1">
        <v>1</v>
      </c>
      <c r="G11" s="2">
        <v>21</v>
      </c>
      <c r="H11" s="16"/>
      <c r="I11" s="16">
        <f t="shared" ref="I11:I18" si="1">F11*H11</f>
        <v>0</v>
      </c>
      <c r="J11" s="16">
        <f t="shared" ref="J11:J18" si="2">G11*I11/100</f>
        <v>0</v>
      </c>
      <c r="K11" s="16">
        <f t="shared" ref="K11:K18" si="3">I11+J11</f>
        <v>0</v>
      </c>
    </row>
    <row r="12" spans="1:15" outlineLevel="4" x14ac:dyDescent="0.25">
      <c r="A12" s="3"/>
      <c r="B12" s="1" t="s">
        <v>47</v>
      </c>
      <c r="C12" s="7" t="s">
        <v>48</v>
      </c>
      <c r="D12" s="8" t="s">
        <v>49</v>
      </c>
      <c r="E12" s="1" t="s">
        <v>46</v>
      </c>
      <c r="F12" s="1">
        <v>1</v>
      </c>
      <c r="G12" s="2">
        <v>21</v>
      </c>
      <c r="H12" s="16"/>
      <c r="I12" s="16">
        <f t="shared" si="1"/>
        <v>0</v>
      </c>
      <c r="J12" s="16">
        <f t="shared" si="2"/>
        <v>0</v>
      </c>
      <c r="K12" s="16">
        <f t="shared" si="3"/>
        <v>0</v>
      </c>
    </row>
    <row r="13" spans="1:15" ht="33.75" outlineLevel="4" x14ac:dyDescent="0.25">
      <c r="A13" s="3"/>
      <c r="B13" s="1" t="s">
        <v>50</v>
      </c>
      <c r="C13" s="7" t="s">
        <v>51</v>
      </c>
      <c r="D13" s="8" t="s">
        <v>52</v>
      </c>
      <c r="E13" s="1" t="s">
        <v>46</v>
      </c>
      <c r="F13" s="1">
        <v>1</v>
      </c>
      <c r="G13" s="2">
        <v>21</v>
      </c>
      <c r="H13" s="16"/>
      <c r="I13" s="16">
        <f t="shared" si="1"/>
        <v>0</v>
      </c>
      <c r="J13" s="16">
        <f t="shared" si="2"/>
        <v>0</v>
      </c>
      <c r="K13" s="16">
        <f t="shared" si="3"/>
        <v>0</v>
      </c>
    </row>
    <row r="14" spans="1:15" outlineLevel="4" x14ac:dyDescent="0.25">
      <c r="A14" s="3"/>
      <c r="B14" s="1" t="s">
        <v>53</v>
      </c>
      <c r="C14" s="7" t="s">
        <v>54</v>
      </c>
      <c r="D14" s="8" t="s">
        <v>55</v>
      </c>
      <c r="E14" s="1" t="s">
        <v>46</v>
      </c>
      <c r="F14" s="1">
        <v>1</v>
      </c>
      <c r="G14" s="2">
        <v>21</v>
      </c>
      <c r="H14" s="16"/>
      <c r="I14" s="16">
        <f t="shared" si="1"/>
        <v>0</v>
      </c>
      <c r="J14" s="16">
        <f t="shared" si="2"/>
        <v>0</v>
      </c>
      <c r="K14" s="16">
        <f t="shared" si="3"/>
        <v>0</v>
      </c>
    </row>
    <row r="15" spans="1:15" outlineLevel="4" x14ac:dyDescent="0.25">
      <c r="A15" s="3"/>
      <c r="B15" s="1" t="s">
        <v>56</v>
      </c>
      <c r="C15" s="7" t="s">
        <v>57</v>
      </c>
      <c r="D15" s="8" t="s">
        <v>58</v>
      </c>
      <c r="E15" s="1" t="s">
        <v>46</v>
      </c>
      <c r="F15" s="1">
        <v>1</v>
      </c>
      <c r="G15" s="2">
        <v>21</v>
      </c>
      <c r="H15" s="16"/>
      <c r="I15" s="16">
        <f t="shared" si="1"/>
        <v>0</v>
      </c>
      <c r="J15" s="16">
        <f t="shared" si="2"/>
        <v>0</v>
      </c>
      <c r="K15" s="16">
        <f t="shared" si="3"/>
        <v>0</v>
      </c>
    </row>
    <row r="16" spans="1:15" outlineLevel="4" x14ac:dyDescent="0.25">
      <c r="A16" s="3"/>
      <c r="B16" s="1" t="s">
        <v>59</v>
      </c>
      <c r="C16" s="7" t="s">
        <v>60</v>
      </c>
      <c r="D16" s="8" t="s">
        <v>61</v>
      </c>
      <c r="E16" s="1" t="s">
        <v>46</v>
      </c>
      <c r="F16" s="1">
        <v>1</v>
      </c>
      <c r="G16" s="2">
        <v>21</v>
      </c>
      <c r="H16" s="16"/>
      <c r="I16" s="16">
        <f t="shared" si="1"/>
        <v>0</v>
      </c>
      <c r="J16" s="16">
        <f t="shared" si="2"/>
        <v>0</v>
      </c>
      <c r="K16" s="16">
        <f t="shared" si="3"/>
        <v>0</v>
      </c>
    </row>
    <row r="17" spans="1:15" outlineLevel="4" x14ac:dyDescent="0.25">
      <c r="A17" s="3"/>
      <c r="B17" s="1" t="s">
        <v>62</v>
      </c>
      <c r="C17" s="7" t="s">
        <v>63</v>
      </c>
      <c r="D17" s="8" t="s">
        <v>405</v>
      </c>
      <c r="E17" s="1" t="s">
        <v>46</v>
      </c>
      <c r="F17" s="1">
        <v>1</v>
      </c>
      <c r="G17" s="2">
        <v>21</v>
      </c>
      <c r="H17" s="16"/>
      <c r="I17" s="16">
        <f t="shared" si="1"/>
        <v>0</v>
      </c>
      <c r="J17" s="16">
        <f t="shared" si="2"/>
        <v>0</v>
      </c>
      <c r="K17" s="16">
        <f t="shared" si="3"/>
        <v>0</v>
      </c>
    </row>
    <row r="18" spans="1:15" outlineLevel="4" x14ac:dyDescent="0.25">
      <c r="A18" s="3"/>
      <c r="B18" s="1" t="s">
        <v>64</v>
      </c>
      <c r="C18" s="7" t="s">
        <v>65</v>
      </c>
      <c r="D18" s="8" t="s">
        <v>66</v>
      </c>
      <c r="E18" s="1" t="s">
        <v>46</v>
      </c>
      <c r="F18" s="1">
        <v>1</v>
      </c>
      <c r="G18" s="2">
        <v>21</v>
      </c>
      <c r="H18" s="16"/>
      <c r="I18" s="16">
        <f t="shared" si="1"/>
        <v>0</v>
      </c>
      <c r="J18" s="16">
        <f t="shared" si="2"/>
        <v>0</v>
      </c>
      <c r="K18" s="16">
        <f t="shared" si="3"/>
        <v>0</v>
      </c>
    </row>
    <row r="19" spans="1:15" ht="20.100000000000001" customHeight="1" outlineLevel="2" x14ac:dyDescent="0.25">
      <c r="A19" s="56" t="s">
        <v>22</v>
      </c>
      <c r="B19" s="57"/>
      <c r="C19" s="57"/>
      <c r="D19" s="57"/>
      <c r="E19" s="4"/>
      <c r="F19" s="4"/>
      <c r="G19" s="4"/>
      <c r="H19" s="4"/>
      <c r="I19" s="5">
        <f>SUM(I21)</f>
        <v>0</v>
      </c>
      <c r="J19" s="5">
        <f>SUM(J21)</f>
        <v>0</v>
      </c>
      <c r="K19" s="5">
        <f>SUM(K21)</f>
        <v>0</v>
      </c>
      <c r="L19" s="12">
        <v>2</v>
      </c>
      <c r="M19" s="15">
        <f>SUM(I19)</f>
        <v>0</v>
      </c>
      <c r="N19" s="15">
        <f>SUM(J19)</f>
        <v>0</v>
      </c>
      <c r="O19" s="15">
        <f>SUM(K19)</f>
        <v>0</v>
      </c>
    </row>
    <row r="20" spans="1:15" ht="15" customHeight="1" outlineLevel="3" x14ac:dyDescent="0.25">
      <c r="A20" s="6"/>
      <c r="B20" s="13" t="s">
        <v>36</v>
      </c>
      <c r="C20" s="13" t="s">
        <v>37</v>
      </c>
      <c r="D20" s="13" t="s">
        <v>38</v>
      </c>
      <c r="E20" s="14" t="s">
        <v>39</v>
      </c>
      <c r="F20" s="14" t="s">
        <v>40</v>
      </c>
      <c r="G20" s="14" t="s">
        <v>41</v>
      </c>
      <c r="H20" s="14" t="s">
        <v>42</v>
      </c>
      <c r="I20" s="14" t="s">
        <v>17</v>
      </c>
      <c r="J20" s="14" t="s">
        <v>18</v>
      </c>
      <c r="K20" s="14" t="s">
        <v>19</v>
      </c>
    </row>
    <row r="21" spans="1:15" outlineLevel="4" x14ac:dyDescent="0.25">
      <c r="A21" s="3"/>
      <c r="B21" s="1" t="s">
        <v>67</v>
      </c>
      <c r="C21" s="7" t="s">
        <v>68</v>
      </c>
      <c r="D21" s="8" t="s">
        <v>69</v>
      </c>
      <c r="E21" s="1" t="s">
        <v>46</v>
      </c>
      <c r="F21" s="1">
        <v>1</v>
      </c>
      <c r="G21" s="2">
        <v>21</v>
      </c>
      <c r="H21" s="16"/>
      <c r="I21" s="16">
        <f>F21*H21</f>
        <v>0</v>
      </c>
      <c r="J21" s="16">
        <f>G21*I21/100</f>
        <v>0</v>
      </c>
      <c r="K21" s="16">
        <f>I21+J21</f>
        <v>0</v>
      </c>
    </row>
    <row r="22" spans="1:15" ht="20.100000000000001" customHeight="1" outlineLevel="2" x14ac:dyDescent="0.25">
      <c r="A22" s="56" t="s">
        <v>23</v>
      </c>
      <c r="B22" s="57"/>
      <c r="C22" s="57"/>
      <c r="D22" s="57"/>
      <c r="E22" s="4"/>
      <c r="F22" s="4"/>
      <c r="G22" s="4"/>
      <c r="H22" s="4"/>
      <c r="I22" s="5">
        <f>SUM(I24:I30,I32,I31)</f>
        <v>0</v>
      </c>
      <c r="J22" s="5">
        <f>SUM(J24:J25,J27,J30:J31,J26,J28,J32,J29)</f>
        <v>0</v>
      </c>
      <c r="K22" s="5">
        <f>SUM(K24:K27,K29:K30,K32,K28,K31)</f>
        <v>0</v>
      </c>
      <c r="L22" s="12">
        <v>2</v>
      </c>
      <c r="M22" s="15">
        <f>SUM(I22)</f>
        <v>0</v>
      </c>
      <c r="N22" s="15">
        <f>SUM(J22)</f>
        <v>0</v>
      </c>
      <c r="O22" s="15">
        <f>SUM(K22)</f>
        <v>0</v>
      </c>
    </row>
    <row r="23" spans="1:15" ht="15" customHeight="1" outlineLevel="3" x14ac:dyDescent="0.25">
      <c r="A23" s="6"/>
      <c r="B23" s="13" t="s">
        <v>36</v>
      </c>
      <c r="C23" s="13" t="s">
        <v>37</v>
      </c>
      <c r="D23" s="13" t="s">
        <v>38</v>
      </c>
      <c r="E23" s="14" t="s">
        <v>39</v>
      </c>
      <c r="F23" s="14" t="s">
        <v>40</v>
      </c>
      <c r="G23" s="14" t="s">
        <v>41</v>
      </c>
      <c r="H23" s="14" t="s">
        <v>42</v>
      </c>
      <c r="I23" s="14" t="s">
        <v>17</v>
      </c>
      <c r="J23" s="14" t="s">
        <v>18</v>
      </c>
      <c r="K23" s="14" t="s">
        <v>19</v>
      </c>
    </row>
    <row r="24" spans="1:15" ht="33.75" outlineLevel="4" x14ac:dyDescent="0.25">
      <c r="A24" s="3"/>
      <c r="B24" s="1" t="s">
        <v>70</v>
      </c>
      <c r="C24" s="7" t="s">
        <v>71</v>
      </c>
      <c r="D24" s="8" t="s">
        <v>72</v>
      </c>
      <c r="E24" s="1" t="s">
        <v>46</v>
      </c>
      <c r="F24" s="1">
        <v>1</v>
      </c>
      <c r="G24" s="2">
        <v>21</v>
      </c>
      <c r="H24" s="16"/>
      <c r="I24" s="16">
        <f t="shared" ref="I24:I32" si="4">F24*H24</f>
        <v>0</v>
      </c>
      <c r="J24" s="16">
        <f t="shared" ref="J24:J32" si="5">G24*I24/100</f>
        <v>0</v>
      </c>
      <c r="K24" s="16">
        <f t="shared" ref="K24:K32" si="6">I24+J24</f>
        <v>0</v>
      </c>
    </row>
    <row r="25" spans="1:15" ht="22.5" outlineLevel="4" x14ac:dyDescent="0.25">
      <c r="A25" s="3"/>
      <c r="B25" s="1" t="s">
        <v>73</v>
      </c>
      <c r="C25" s="7" t="s">
        <v>74</v>
      </c>
      <c r="D25" s="8" t="s">
        <v>75</v>
      </c>
      <c r="E25" s="1" t="s">
        <v>46</v>
      </c>
      <c r="F25" s="1">
        <v>1</v>
      </c>
      <c r="G25" s="2">
        <v>21</v>
      </c>
      <c r="H25" s="16"/>
      <c r="I25" s="16">
        <f t="shared" si="4"/>
        <v>0</v>
      </c>
      <c r="J25" s="16">
        <f t="shared" si="5"/>
        <v>0</v>
      </c>
      <c r="K25" s="16">
        <f t="shared" si="6"/>
        <v>0</v>
      </c>
    </row>
    <row r="26" spans="1:15" ht="22.5" outlineLevel="4" x14ac:dyDescent="0.25">
      <c r="A26" s="3"/>
      <c r="B26" s="1" t="s">
        <v>76</v>
      </c>
      <c r="C26" s="7" t="s">
        <v>77</v>
      </c>
      <c r="D26" s="8" t="s">
        <v>78</v>
      </c>
      <c r="E26" s="1" t="s">
        <v>46</v>
      </c>
      <c r="F26" s="1">
        <v>1</v>
      </c>
      <c r="G26" s="2">
        <v>21</v>
      </c>
      <c r="H26" s="16"/>
      <c r="I26" s="16">
        <f t="shared" si="4"/>
        <v>0</v>
      </c>
      <c r="J26" s="16">
        <f t="shared" si="5"/>
        <v>0</v>
      </c>
      <c r="K26" s="16">
        <f t="shared" si="6"/>
        <v>0</v>
      </c>
    </row>
    <row r="27" spans="1:15" ht="33.75" outlineLevel="4" x14ac:dyDescent="0.25">
      <c r="A27" s="3"/>
      <c r="B27" s="1" t="s">
        <v>79</v>
      </c>
      <c r="C27" s="7" t="s">
        <v>80</v>
      </c>
      <c r="D27" s="8" t="s">
        <v>81</v>
      </c>
      <c r="E27" s="1" t="s">
        <v>46</v>
      </c>
      <c r="F27" s="1">
        <v>1</v>
      </c>
      <c r="G27" s="2">
        <v>21</v>
      </c>
      <c r="H27" s="16"/>
      <c r="I27" s="16">
        <f t="shared" si="4"/>
        <v>0</v>
      </c>
      <c r="J27" s="16">
        <f t="shared" si="5"/>
        <v>0</v>
      </c>
      <c r="K27" s="16">
        <f t="shared" si="6"/>
        <v>0</v>
      </c>
    </row>
    <row r="28" spans="1:15" ht="22.5" outlineLevel="4" x14ac:dyDescent="0.25">
      <c r="A28" s="3"/>
      <c r="B28" s="1" t="s">
        <v>82</v>
      </c>
      <c r="C28" s="7" t="s">
        <v>83</v>
      </c>
      <c r="D28" s="8" t="s">
        <v>84</v>
      </c>
      <c r="E28" s="1" t="s">
        <v>46</v>
      </c>
      <c r="F28" s="1">
        <v>1</v>
      </c>
      <c r="G28" s="2">
        <v>21</v>
      </c>
      <c r="H28" s="16"/>
      <c r="I28" s="16">
        <f t="shared" si="4"/>
        <v>0</v>
      </c>
      <c r="J28" s="16">
        <f t="shared" si="5"/>
        <v>0</v>
      </c>
      <c r="K28" s="16">
        <f t="shared" si="6"/>
        <v>0</v>
      </c>
    </row>
    <row r="29" spans="1:15" outlineLevel="4" x14ac:dyDescent="0.25">
      <c r="A29" s="3"/>
      <c r="B29" s="1" t="s">
        <v>85</v>
      </c>
      <c r="C29" s="7" t="s">
        <v>86</v>
      </c>
      <c r="D29" s="8" t="s">
        <v>87</v>
      </c>
      <c r="E29" s="1" t="s">
        <v>46</v>
      </c>
      <c r="F29" s="1">
        <v>1</v>
      </c>
      <c r="G29" s="2">
        <v>21</v>
      </c>
      <c r="H29" s="16"/>
      <c r="I29" s="16">
        <f t="shared" si="4"/>
        <v>0</v>
      </c>
      <c r="J29" s="16">
        <f t="shared" si="5"/>
        <v>0</v>
      </c>
      <c r="K29" s="16">
        <f t="shared" si="6"/>
        <v>0</v>
      </c>
    </row>
    <row r="30" spans="1:15" ht="22.5" outlineLevel="4" x14ac:dyDescent="0.25">
      <c r="A30" s="3"/>
      <c r="B30" s="1" t="s">
        <v>88</v>
      </c>
      <c r="C30" s="7" t="s">
        <v>89</v>
      </c>
      <c r="D30" s="8" t="s">
        <v>90</v>
      </c>
      <c r="E30" s="1" t="s">
        <v>46</v>
      </c>
      <c r="F30" s="1">
        <v>1</v>
      </c>
      <c r="G30" s="2">
        <v>21</v>
      </c>
      <c r="H30" s="16"/>
      <c r="I30" s="16">
        <f t="shared" si="4"/>
        <v>0</v>
      </c>
      <c r="J30" s="16">
        <f t="shared" si="5"/>
        <v>0</v>
      </c>
      <c r="K30" s="16">
        <f t="shared" si="6"/>
        <v>0</v>
      </c>
    </row>
    <row r="31" spans="1:15" outlineLevel="4" x14ac:dyDescent="0.25">
      <c r="A31" s="3"/>
      <c r="B31" s="1" t="s">
        <v>91</v>
      </c>
      <c r="C31" s="7" t="s">
        <v>92</v>
      </c>
      <c r="D31" s="8" t="s">
        <v>93</v>
      </c>
      <c r="E31" s="1" t="s">
        <v>46</v>
      </c>
      <c r="F31" s="1">
        <v>1</v>
      </c>
      <c r="G31" s="2">
        <v>21</v>
      </c>
      <c r="H31" s="16"/>
      <c r="I31" s="16">
        <f t="shared" si="4"/>
        <v>0</v>
      </c>
      <c r="J31" s="16">
        <f t="shared" si="5"/>
        <v>0</v>
      </c>
      <c r="K31" s="16">
        <f t="shared" si="6"/>
        <v>0</v>
      </c>
    </row>
    <row r="32" spans="1:15" outlineLevel="4" x14ac:dyDescent="0.25">
      <c r="A32" s="3"/>
      <c r="B32" s="1" t="s">
        <v>94</v>
      </c>
      <c r="C32" s="7" t="s">
        <v>95</v>
      </c>
      <c r="D32" s="8" t="s">
        <v>96</v>
      </c>
      <c r="E32" s="1" t="s">
        <v>46</v>
      </c>
      <c r="F32" s="1">
        <v>1</v>
      </c>
      <c r="G32" s="2">
        <v>21</v>
      </c>
      <c r="H32" s="16"/>
      <c r="I32" s="16">
        <f t="shared" si="4"/>
        <v>0</v>
      </c>
      <c r="J32" s="16">
        <f t="shared" si="5"/>
        <v>0</v>
      </c>
      <c r="K32" s="16">
        <f t="shared" si="6"/>
        <v>0</v>
      </c>
    </row>
    <row r="33" spans="1:15" ht="20.100000000000001" customHeight="1" outlineLevel="2" x14ac:dyDescent="0.25">
      <c r="A33" s="56" t="s">
        <v>24</v>
      </c>
      <c r="B33" s="57"/>
      <c r="C33" s="57"/>
      <c r="D33" s="57"/>
      <c r="E33" s="4"/>
      <c r="F33" s="4"/>
      <c r="G33" s="4"/>
      <c r="H33" s="4"/>
      <c r="I33" s="5">
        <f>SUM(I35:I36,I38,I37,I39:I42)</f>
        <v>0</v>
      </c>
      <c r="J33" s="5">
        <f>SUM(J35:J36,J39:J42,J37:J38)</f>
        <v>0</v>
      </c>
      <c r="K33" s="5">
        <f>SUM(K35:K42)</f>
        <v>0</v>
      </c>
      <c r="L33" s="12">
        <v>2</v>
      </c>
      <c r="M33" s="15">
        <f>SUM(I33)</f>
        <v>0</v>
      </c>
      <c r="N33" s="15">
        <f>SUM(J33)</f>
        <v>0</v>
      </c>
      <c r="O33" s="15">
        <f>SUM(K33)</f>
        <v>0</v>
      </c>
    </row>
    <row r="34" spans="1:15" ht="15" customHeight="1" outlineLevel="3" x14ac:dyDescent="0.25">
      <c r="A34" s="6"/>
      <c r="B34" s="13" t="s">
        <v>36</v>
      </c>
      <c r="C34" s="13" t="s">
        <v>37</v>
      </c>
      <c r="D34" s="13" t="s">
        <v>38</v>
      </c>
      <c r="E34" s="14" t="s">
        <v>39</v>
      </c>
      <c r="F34" s="14" t="s">
        <v>40</v>
      </c>
      <c r="G34" s="14" t="s">
        <v>41</v>
      </c>
      <c r="H34" s="14" t="s">
        <v>42</v>
      </c>
      <c r="I34" s="14" t="s">
        <v>17</v>
      </c>
      <c r="J34" s="14" t="s">
        <v>18</v>
      </c>
      <c r="K34" s="14" t="s">
        <v>19</v>
      </c>
    </row>
    <row r="35" spans="1:15" outlineLevel="4" x14ac:dyDescent="0.25">
      <c r="A35" s="3"/>
      <c r="B35" s="1" t="s">
        <v>97</v>
      </c>
      <c r="C35" s="7" t="s">
        <v>98</v>
      </c>
      <c r="D35" s="8" t="s">
        <v>99</v>
      </c>
      <c r="E35" s="1" t="s">
        <v>46</v>
      </c>
      <c r="F35" s="1">
        <v>1</v>
      </c>
      <c r="G35" s="2">
        <v>21</v>
      </c>
      <c r="H35" s="16"/>
      <c r="I35" s="16">
        <f t="shared" ref="I35:I42" si="7">F35*H35</f>
        <v>0</v>
      </c>
      <c r="J35" s="16">
        <f t="shared" ref="J35:J42" si="8">G35*I35/100</f>
        <v>0</v>
      </c>
      <c r="K35" s="16">
        <f t="shared" ref="K35:K42" si="9">I35+J35</f>
        <v>0</v>
      </c>
    </row>
    <row r="36" spans="1:15" ht="22.5" outlineLevel="4" x14ac:dyDescent="0.25">
      <c r="A36" s="3"/>
      <c r="B36" s="1" t="s">
        <v>100</v>
      </c>
      <c r="C36" s="7" t="s">
        <v>101</v>
      </c>
      <c r="D36" s="8" t="s">
        <v>102</v>
      </c>
      <c r="E36" s="1" t="s">
        <v>46</v>
      </c>
      <c r="F36" s="1">
        <v>1</v>
      </c>
      <c r="G36" s="2">
        <v>21</v>
      </c>
      <c r="H36" s="16"/>
      <c r="I36" s="16">
        <f t="shared" si="7"/>
        <v>0</v>
      </c>
      <c r="J36" s="16">
        <f t="shared" si="8"/>
        <v>0</v>
      </c>
      <c r="K36" s="16">
        <f t="shared" si="9"/>
        <v>0</v>
      </c>
    </row>
    <row r="37" spans="1:15" ht="33.75" outlineLevel="4" x14ac:dyDescent="0.25">
      <c r="A37" s="3"/>
      <c r="B37" s="1" t="s">
        <v>103</v>
      </c>
      <c r="C37" s="7" t="s">
        <v>104</v>
      </c>
      <c r="D37" s="8" t="s">
        <v>105</v>
      </c>
      <c r="E37" s="1" t="s">
        <v>46</v>
      </c>
      <c r="F37" s="1">
        <v>1</v>
      </c>
      <c r="G37" s="2">
        <v>21</v>
      </c>
      <c r="H37" s="16"/>
      <c r="I37" s="16">
        <f t="shared" si="7"/>
        <v>0</v>
      </c>
      <c r="J37" s="16">
        <f t="shared" si="8"/>
        <v>0</v>
      </c>
      <c r="K37" s="16">
        <f t="shared" si="9"/>
        <v>0</v>
      </c>
    </row>
    <row r="38" spans="1:15" ht="22.5" outlineLevel="4" x14ac:dyDescent="0.25">
      <c r="A38" s="3"/>
      <c r="B38" s="1" t="s">
        <v>106</v>
      </c>
      <c r="C38" s="7" t="s">
        <v>107</v>
      </c>
      <c r="D38" s="8" t="s">
        <v>108</v>
      </c>
      <c r="E38" s="1" t="s">
        <v>46</v>
      </c>
      <c r="F38" s="1">
        <v>2</v>
      </c>
      <c r="G38" s="2">
        <v>21</v>
      </c>
      <c r="H38" s="16"/>
      <c r="I38" s="16">
        <f t="shared" si="7"/>
        <v>0</v>
      </c>
      <c r="J38" s="16">
        <f t="shared" si="8"/>
        <v>0</v>
      </c>
      <c r="K38" s="16">
        <f t="shared" si="9"/>
        <v>0</v>
      </c>
    </row>
    <row r="39" spans="1:15" outlineLevel="4" x14ac:dyDescent="0.25">
      <c r="A39" s="3"/>
      <c r="B39" s="1" t="s">
        <v>109</v>
      </c>
      <c r="C39" s="7" t="s">
        <v>110</v>
      </c>
      <c r="D39" s="8" t="s">
        <v>111</v>
      </c>
      <c r="E39" s="1" t="s">
        <v>46</v>
      </c>
      <c r="F39" s="1">
        <v>1</v>
      </c>
      <c r="G39" s="2">
        <v>21</v>
      </c>
      <c r="H39" s="16"/>
      <c r="I39" s="16">
        <f t="shared" si="7"/>
        <v>0</v>
      </c>
      <c r="J39" s="16">
        <f t="shared" si="8"/>
        <v>0</v>
      </c>
      <c r="K39" s="16">
        <f t="shared" si="9"/>
        <v>0</v>
      </c>
    </row>
    <row r="40" spans="1:15" outlineLevel="4" x14ac:dyDescent="0.25">
      <c r="A40" s="3"/>
      <c r="B40" s="1" t="s">
        <v>409</v>
      </c>
      <c r="C40" s="7" t="s">
        <v>412</v>
      </c>
      <c r="D40" s="8" t="s">
        <v>415</v>
      </c>
      <c r="E40" s="1" t="s">
        <v>46</v>
      </c>
      <c r="F40" s="1">
        <v>1</v>
      </c>
      <c r="G40" s="2">
        <v>21</v>
      </c>
      <c r="H40" s="16"/>
      <c r="I40" s="16">
        <f t="shared" si="7"/>
        <v>0</v>
      </c>
      <c r="J40" s="16">
        <f t="shared" si="8"/>
        <v>0</v>
      </c>
      <c r="K40" s="16">
        <f t="shared" si="9"/>
        <v>0</v>
      </c>
    </row>
    <row r="41" spans="1:15" outlineLevel="4" x14ac:dyDescent="0.25">
      <c r="A41" s="3"/>
      <c r="B41" s="1" t="s">
        <v>410</v>
      </c>
      <c r="C41" s="7" t="s">
        <v>413</v>
      </c>
      <c r="D41" s="8" t="s">
        <v>416</v>
      </c>
      <c r="E41" s="1" t="s">
        <v>46</v>
      </c>
      <c r="F41" s="1" t="s">
        <v>419</v>
      </c>
      <c r="G41" s="2">
        <v>21</v>
      </c>
      <c r="H41" s="16"/>
      <c r="I41" s="16">
        <f t="shared" si="7"/>
        <v>0</v>
      </c>
      <c r="J41" s="16">
        <f t="shared" si="8"/>
        <v>0</v>
      </c>
      <c r="K41" s="16">
        <f t="shared" si="9"/>
        <v>0</v>
      </c>
    </row>
    <row r="42" spans="1:15" ht="22.5" outlineLevel="4" x14ac:dyDescent="0.25">
      <c r="A42" s="3"/>
      <c r="B42" s="1" t="s">
        <v>411</v>
      </c>
      <c r="C42" s="7" t="s">
        <v>414</v>
      </c>
      <c r="D42" s="8" t="s">
        <v>417</v>
      </c>
      <c r="E42" s="1" t="s">
        <v>180</v>
      </c>
      <c r="F42" s="1" t="s">
        <v>418</v>
      </c>
      <c r="G42" s="2">
        <v>21</v>
      </c>
      <c r="H42" s="16"/>
      <c r="I42" s="16">
        <f t="shared" si="7"/>
        <v>0</v>
      </c>
      <c r="J42" s="16">
        <f t="shared" si="8"/>
        <v>0</v>
      </c>
      <c r="K42" s="16">
        <f t="shared" si="9"/>
        <v>0</v>
      </c>
    </row>
    <row r="43" spans="1:15" ht="20.100000000000001" customHeight="1" outlineLevel="1" x14ac:dyDescent="0.25">
      <c r="A43" s="58" t="s">
        <v>25</v>
      </c>
      <c r="B43" s="57"/>
      <c r="C43" s="57"/>
      <c r="D43" s="57"/>
      <c r="E43" s="4"/>
      <c r="F43" s="4"/>
      <c r="G43" s="4"/>
      <c r="H43" s="4"/>
      <c r="I43" s="5">
        <f>SUM(I44,I66,I70,I73,I76,I89,I94)</f>
        <v>0</v>
      </c>
      <c r="J43" s="5">
        <f>SUM(J66,J44,J70,J73,J76,J89,J94)</f>
        <v>0</v>
      </c>
      <c r="K43" s="5">
        <f>SUM(K89,K94,K44,K66,K70,K73,K76)</f>
        <v>0</v>
      </c>
      <c r="L43" s="12">
        <v>1</v>
      </c>
      <c r="M43" s="15">
        <f t="shared" ref="M43:O44" si="10">SUM(I43)</f>
        <v>0</v>
      </c>
      <c r="N43" s="15">
        <f t="shared" si="10"/>
        <v>0</v>
      </c>
      <c r="O43" s="15">
        <f t="shared" si="10"/>
        <v>0</v>
      </c>
    </row>
    <row r="44" spans="1:15" ht="20.100000000000001" customHeight="1" outlineLevel="2" x14ac:dyDescent="0.25">
      <c r="A44" s="56" t="s">
        <v>26</v>
      </c>
      <c r="B44" s="57"/>
      <c r="C44" s="57"/>
      <c r="D44" s="57"/>
      <c r="E44" s="4"/>
      <c r="F44" s="4"/>
      <c r="G44" s="4"/>
      <c r="H44" s="4"/>
      <c r="I44" s="5">
        <f>SUM(I46,I48,I54:I59,I63:I64,I47,I50:I53,I60:I62,I65,I49)</f>
        <v>0</v>
      </c>
      <c r="J44" s="5">
        <f>SUM(J46,J57:J59,J47:J56,J60:J65)</f>
        <v>0</v>
      </c>
      <c r="K44" s="5">
        <f>SUM(K46:K57,K60:K65,K58:K59)</f>
        <v>0</v>
      </c>
      <c r="L44" s="12">
        <v>2</v>
      </c>
      <c r="M44" s="15">
        <f t="shared" si="10"/>
        <v>0</v>
      </c>
      <c r="N44" s="15">
        <f t="shared" si="10"/>
        <v>0</v>
      </c>
      <c r="O44" s="15">
        <f t="shared" si="10"/>
        <v>0</v>
      </c>
    </row>
    <row r="45" spans="1:15" ht="15" customHeight="1" outlineLevel="3" x14ac:dyDescent="0.25">
      <c r="A45" s="6"/>
      <c r="B45" s="13" t="s">
        <v>36</v>
      </c>
      <c r="C45" s="13" t="s">
        <v>37</v>
      </c>
      <c r="D45" s="13" t="s">
        <v>38</v>
      </c>
      <c r="E45" s="14" t="s">
        <v>39</v>
      </c>
      <c r="F45" s="14" t="s">
        <v>40</v>
      </c>
      <c r="G45" s="14" t="s">
        <v>41</v>
      </c>
      <c r="H45" s="14" t="s">
        <v>42</v>
      </c>
      <c r="I45" s="14" t="s">
        <v>17</v>
      </c>
      <c r="J45" s="14" t="s">
        <v>18</v>
      </c>
      <c r="K45" s="14" t="s">
        <v>19</v>
      </c>
    </row>
    <row r="46" spans="1:15" outlineLevel="4" x14ac:dyDescent="0.25">
      <c r="A46" s="3"/>
      <c r="B46" s="1" t="s">
        <v>112</v>
      </c>
      <c r="C46" s="7" t="s">
        <v>113</v>
      </c>
      <c r="D46" s="8" t="s">
        <v>114</v>
      </c>
      <c r="E46" s="1" t="s">
        <v>115</v>
      </c>
      <c r="F46" s="1">
        <v>270</v>
      </c>
      <c r="G46" s="2">
        <v>21</v>
      </c>
      <c r="H46" s="16"/>
      <c r="I46" s="16">
        <f t="shared" ref="I46:I65" si="11">F46*H46</f>
        <v>0</v>
      </c>
      <c r="J46" s="16">
        <f t="shared" ref="J46:J65" si="12">G46*I46/100</f>
        <v>0</v>
      </c>
      <c r="K46" s="16">
        <f t="shared" ref="K46:K65" si="13">I46+J46</f>
        <v>0</v>
      </c>
    </row>
    <row r="47" spans="1:15" ht="22.5" outlineLevel="4" x14ac:dyDescent="0.25">
      <c r="A47" s="3"/>
      <c r="B47" s="1" t="s">
        <v>116</v>
      </c>
      <c r="C47" s="7" t="s">
        <v>117</v>
      </c>
      <c r="D47" s="8" t="s">
        <v>118</v>
      </c>
      <c r="E47" s="1" t="s">
        <v>119</v>
      </c>
      <c r="F47" s="1">
        <v>30</v>
      </c>
      <c r="G47" s="2">
        <v>21</v>
      </c>
      <c r="H47" s="16"/>
      <c r="I47" s="16">
        <f t="shared" si="11"/>
        <v>0</v>
      </c>
      <c r="J47" s="16">
        <f t="shared" si="12"/>
        <v>0</v>
      </c>
      <c r="K47" s="16">
        <f t="shared" si="13"/>
        <v>0</v>
      </c>
    </row>
    <row r="48" spans="1:15" ht="22.5" outlineLevel="4" x14ac:dyDescent="0.25">
      <c r="A48" s="3"/>
      <c r="B48" s="1" t="s">
        <v>120</v>
      </c>
      <c r="C48" s="7" t="s">
        <v>121</v>
      </c>
      <c r="D48" s="8" t="s">
        <v>122</v>
      </c>
      <c r="E48" s="1" t="s">
        <v>123</v>
      </c>
      <c r="F48" s="1">
        <v>575</v>
      </c>
      <c r="G48" s="2">
        <v>21</v>
      </c>
      <c r="H48" s="16"/>
      <c r="I48" s="16">
        <f t="shared" si="11"/>
        <v>0</v>
      </c>
      <c r="J48" s="16">
        <f t="shared" si="12"/>
        <v>0</v>
      </c>
      <c r="K48" s="16">
        <f t="shared" si="13"/>
        <v>0</v>
      </c>
    </row>
    <row r="49" spans="1:11" ht="22.5" outlineLevel="4" x14ac:dyDescent="0.25">
      <c r="A49" s="3"/>
      <c r="B49" s="1" t="s">
        <v>124</v>
      </c>
      <c r="C49" s="7" t="s">
        <v>125</v>
      </c>
      <c r="D49" s="8" t="s">
        <v>126</v>
      </c>
      <c r="E49" s="1" t="s">
        <v>123</v>
      </c>
      <c r="F49" s="1">
        <v>575</v>
      </c>
      <c r="G49" s="2">
        <v>21</v>
      </c>
      <c r="H49" s="16"/>
      <c r="I49" s="16">
        <f t="shared" si="11"/>
        <v>0</v>
      </c>
      <c r="J49" s="16">
        <f t="shared" si="12"/>
        <v>0</v>
      </c>
      <c r="K49" s="16">
        <f t="shared" si="13"/>
        <v>0</v>
      </c>
    </row>
    <row r="50" spans="1:11" outlineLevel="4" x14ac:dyDescent="0.25">
      <c r="A50" s="3"/>
      <c r="B50" s="1" t="s">
        <v>127</v>
      </c>
      <c r="C50" s="7" t="s">
        <v>128</v>
      </c>
      <c r="D50" s="8" t="s">
        <v>129</v>
      </c>
      <c r="E50" s="1" t="s">
        <v>123</v>
      </c>
      <c r="F50" s="1">
        <v>575</v>
      </c>
      <c r="G50" s="2">
        <v>21</v>
      </c>
      <c r="H50" s="16"/>
      <c r="I50" s="16">
        <f t="shared" si="11"/>
        <v>0</v>
      </c>
      <c r="J50" s="16">
        <f t="shared" si="12"/>
        <v>0</v>
      </c>
      <c r="K50" s="16">
        <f t="shared" si="13"/>
        <v>0</v>
      </c>
    </row>
    <row r="51" spans="1:11" outlineLevel="4" x14ac:dyDescent="0.25">
      <c r="A51" s="3"/>
      <c r="B51" s="1" t="s">
        <v>130</v>
      </c>
      <c r="C51" s="7" t="s">
        <v>131</v>
      </c>
      <c r="D51" s="8" t="s">
        <v>132</v>
      </c>
      <c r="E51" s="1" t="s">
        <v>123</v>
      </c>
      <c r="F51" s="1">
        <v>16</v>
      </c>
      <c r="G51" s="2">
        <v>21</v>
      </c>
      <c r="H51" s="16"/>
      <c r="I51" s="16">
        <f t="shared" si="11"/>
        <v>0</v>
      </c>
      <c r="J51" s="16">
        <f t="shared" si="12"/>
        <v>0</v>
      </c>
      <c r="K51" s="16">
        <f t="shared" si="13"/>
        <v>0</v>
      </c>
    </row>
    <row r="52" spans="1:11" outlineLevel="4" x14ac:dyDescent="0.25">
      <c r="A52" s="3"/>
      <c r="B52" s="1" t="s">
        <v>133</v>
      </c>
      <c r="C52" s="7" t="s">
        <v>134</v>
      </c>
      <c r="D52" s="8" t="s">
        <v>135</v>
      </c>
      <c r="E52" s="1" t="s">
        <v>123</v>
      </c>
      <c r="F52" s="1">
        <v>16</v>
      </c>
      <c r="G52" s="2">
        <v>21</v>
      </c>
      <c r="H52" s="16"/>
      <c r="I52" s="16">
        <f t="shared" si="11"/>
        <v>0</v>
      </c>
      <c r="J52" s="16">
        <f t="shared" si="12"/>
        <v>0</v>
      </c>
      <c r="K52" s="16">
        <f t="shared" si="13"/>
        <v>0</v>
      </c>
    </row>
    <row r="53" spans="1:11" outlineLevel="4" x14ac:dyDescent="0.25">
      <c r="A53" s="3"/>
      <c r="B53" s="1" t="s">
        <v>136</v>
      </c>
      <c r="C53" s="7" t="s">
        <v>137</v>
      </c>
      <c r="D53" s="8" t="s">
        <v>138</v>
      </c>
      <c r="E53" s="1" t="s">
        <v>123</v>
      </c>
      <c r="F53" s="1">
        <v>16</v>
      </c>
      <c r="G53" s="2">
        <v>21</v>
      </c>
      <c r="H53" s="16"/>
      <c r="I53" s="16">
        <f t="shared" si="11"/>
        <v>0</v>
      </c>
      <c r="J53" s="16">
        <f t="shared" si="12"/>
        <v>0</v>
      </c>
      <c r="K53" s="16">
        <f t="shared" si="13"/>
        <v>0</v>
      </c>
    </row>
    <row r="54" spans="1:11" outlineLevel="4" x14ac:dyDescent="0.25">
      <c r="A54" s="3"/>
      <c r="B54" s="1" t="s">
        <v>139</v>
      </c>
      <c r="C54" s="7" t="s">
        <v>140</v>
      </c>
      <c r="D54" s="8" t="s">
        <v>141</v>
      </c>
      <c r="E54" s="1" t="s">
        <v>123</v>
      </c>
      <c r="F54" s="1">
        <v>96</v>
      </c>
      <c r="G54" s="2">
        <v>21</v>
      </c>
      <c r="H54" s="16"/>
      <c r="I54" s="16">
        <f t="shared" si="11"/>
        <v>0</v>
      </c>
      <c r="J54" s="16">
        <f t="shared" si="12"/>
        <v>0</v>
      </c>
      <c r="K54" s="16">
        <f t="shared" si="13"/>
        <v>0</v>
      </c>
    </row>
    <row r="55" spans="1:11" outlineLevel="4" x14ac:dyDescent="0.25">
      <c r="A55" s="3"/>
      <c r="B55" s="1" t="s">
        <v>142</v>
      </c>
      <c r="C55" s="7" t="s">
        <v>143</v>
      </c>
      <c r="D55" s="8" t="s">
        <v>144</v>
      </c>
      <c r="E55" s="1" t="s">
        <v>145</v>
      </c>
      <c r="F55" s="1">
        <v>2186</v>
      </c>
      <c r="G55" s="2">
        <v>21</v>
      </c>
      <c r="H55" s="16"/>
      <c r="I55" s="16">
        <f t="shared" si="11"/>
        <v>0</v>
      </c>
      <c r="J55" s="16">
        <f t="shared" si="12"/>
        <v>0</v>
      </c>
      <c r="K55" s="16">
        <f t="shared" si="13"/>
        <v>0</v>
      </c>
    </row>
    <row r="56" spans="1:11" outlineLevel="4" x14ac:dyDescent="0.25">
      <c r="A56" s="3"/>
      <c r="B56" s="1" t="s">
        <v>146</v>
      </c>
      <c r="C56" s="7" t="s">
        <v>147</v>
      </c>
      <c r="D56" s="8" t="s">
        <v>148</v>
      </c>
      <c r="E56" s="1" t="s">
        <v>145</v>
      </c>
      <c r="F56" s="1">
        <v>2186</v>
      </c>
      <c r="G56" s="2">
        <v>21</v>
      </c>
      <c r="H56" s="16"/>
      <c r="I56" s="16">
        <f t="shared" si="11"/>
        <v>0</v>
      </c>
      <c r="J56" s="16">
        <f t="shared" si="12"/>
        <v>0</v>
      </c>
      <c r="K56" s="16">
        <f t="shared" si="13"/>
        <v>0</v>
      </c>
    </row>
    <row r="57" spans="1:11" outlineLevel="4" x14ac:dyDescent="0.25">
      <c r="A57" s="3"/>
      <c r="B57" s="1" t="s">
        <v>149</v>
      </c>
      <c r="C57" s="7" t="s">
        <v>150</v>
      </c>
      <c r="D57" s="8" t="s">
        <v>151</v>
      </c>
      <c r="E57" s="1" t="s">
        <v>123</v>
      </c>
      <c r="F57" s="1">
        <v>591</v>
      </c>
      <c r="G57" s="2">
        <v>21</v>
      </c>
      <c r="H57" s="16"/>
      <c r="I57" s="16">
        <f t="shared" si="11"/>
        <v>0</v>
      </c>
      <c r="J57" s="16">
        <f t="shared" si="12"/>
        <v>0</v>
      </c>
      <c r="K57" s="16">
        <f t="shared" si="13"/>
        <v>0</v>
      </c>
    </row>
    <row r="58" spans="1:11" outlineLevel="4" x14ac:dyDescent="0.25">
      <c r="A58" s="3"/>
      <c r="B58" s="1" t="s">
        <v>152</v>
      </c>
      <c r="C58" s="7" t="s">
        <v>153</v>
      </c>
      <c r="D58" s="8" t="s">
        <v>154</v>
      </c>
      <c r="E58" s="1" t="s">
        <v>123</v>
      </c>
      <c r="F58" s="1">
        <v>591</v>
      </c>
      <c r="G58" s="2">
        <v>21</v>
      </c>
      <c r="H58" s="16"/>
      <c r="I58" s="16">
        <f t="shared" si="11"/>
        <v>0</v>
      </c>
      <c r="J58" s="16">
        <f t="shared" si="12"/>
        <v>0</v>
      </c>
      <c r="K58" s="16">
        <f t="shared" si="13"/>
        <v>0</v>
      </c>
    </row>
    <row r="59" spans="1:11" ht="22.5" outlineLevel="4" x14ac:dyDescent="0.25">
      <c r="A59" s="3"/>
      <c r="B59" s="1" t="s">
        <v>155</v>
      </c>
      <c r="C59" s="7" t="s">
        <v>156</v>
      </c>
      <c r="D59" s="8" t="s">
        <v>157</v>
      </c>
      <c r="E59" s="1" t="s">
        <v>123</v>
      </c>
      <c r="F59" s="1">
        <v>591</v>
      </c>
      <c r="G59" s="2">
        <v>21</v>
      </c>
      <c r="H59" s="16"/>
      <c r="I59" s="16">
        <f t="shared" si="11"/>
        <v>0</v>
      </c>
      <c r="J59" s="16">
        <f t="shared" si="12"/>
        <v>0</v>
      </c>
      <c r="K59" s="16">
        <f t="shared" si="13"/>
        <v>0</v>
      </c>
    </row>
    <row r="60" spans="1:11" ht="22.5" outlineLevel="4" x14ac:dyDescent="0.25">
      <c r="A60" s="3"/>
      <c r="B60" s="1" t="s">
        <v>158</v>
      </c>
      <c r="C60" s="7" t="s">
        <v>159</v>
      </c>
      <c r="D60" s="8" t="s">
        <v>160</v>
      </c>
      <c r="E60" s="1" t="s">
        <v>123</v>
      </c>
      <c r="F60" s="1">
        <v>591</v>
      </c>
      <c r="G60" s="2">
        <v>21</v>
      </c>
      <c r="H60" s="16"/>
      <c r="I60" s="16">
        <f t="shared" si="11"/>
        <v>0</v>
      </c>
      <c r="J60" s="16">
        <f t="shared" si="12"/>
        <v>0</v>
      </c>
      <c r="K60" s="16">
        <f t="shared" si="13"/>
        <v>0</v>
      </c>
    </row>
    <row r="61" spans="1:11" ht="22.5" outlineLevel="4" x14ac:dyDescent="0.25">
      <c r="A61" s="3"/>
      <c r="B61" s="1" t="s">
        <v>161</v>
      </c>
      <c r="C61" s="7" t="s">
        <v>162</v>
      </c>
      <c r="D61" s="8" t="s">
        <v>163</v>
      </c>
      <c r="E61" s="1" t="s">
        <v>123</v>
      </c>
      <c r="F61" s="1">
        <v>1182</v>
      </c>
      <c r="G61" s="2">
        <v>21</v>
      </c>
      <c r="H61" s="16"/>
      <c r="I61" s="16">
        <f t="shared" si="11"/>
        <v>0</v>
      </c>
      <c r="J61" s="16">
        <f t="shared" si="12"/>
        <v>0</v>
      </c>
      <c r="K61" s="16">
        <f t="shared" si="13"/>
        <v>0</v>
      </c>
    </row>
    <row r="62" spans="1:11" ht="22.5" outlineLevel="4" x14ac:dyDescent="0.25">
      <c r="A62" s="3"/>
      <c r="B62" s="1" t="s">
        <v>164</v>
      </c>
      <c r="C62" s="7" t="s">
        <v>165</v>
      </c>
      <c r="D62" s="8" t="s">
        <v>166</v>
      </c>
      <c r="E62" s="1" t="s">
        <v>167</v>
      </c>
      <c r="F62" s="1">
        <v>2245.8000000000002</v>
      </c>
      <c r="G62" s="2">
        <v>21</v>
      </c>
      <c r="H62" s="16"/>
      <c r="I62" s="16">
        <f t="shared" si="11"/>
        <v>0</v>
      </c>
      <c r="J62" s="16">
        <f t="shared" si="12"/>
        <v>0</v>
      </c>
      <c r="K62" s="16">
        <f t="shared" si="13"/>
        <v>0</v>
      </c>
    </row>
    <row r="63" spans="1:11" outlineLevel="4" x14ac:dyDescent="0.25">
      <c r="A63" s="3"/>
      <c r="B63" s="1" t="s">
        <v>168</v>
      </c>
      <c r="C63" s="7" t="s">
        <v>169</v>
      </c>
      <c r="D63" s="8" t="s">
        <v>170</v>
      </c>
      <c r="E63" s="1" t="s">
        <v>123</v>
      </c>
      <c r="F63" s="1">
        <v>788</v>
      </c>
      <c r="G63" s="2">
        <v>21</v>
      </c>
      <c r="H63" s="16"/>
      <c r="I63" s="16">
        <f t="shared" si="11"/>
        <v>0</v>
      </c>
      <c r="J63" s="16">
        <f t="shared" si="12"/>
        <v>0</v>
      </c>
      <c r="K63" s="16">
        <f t="shared" si="13"/>
        <v>0</v>
      </c>
    </row>
    <row r="64" spans="1:11" outlineLevel="4" x14ac:dyDescent="0.25">
      <c r="A64" s="3"/>
      <c r="B64" s="1" t="s">
        <v>171</v>
      </c>
      <c r="C64" s="7" t="s">
        <v>172</v>
      </c>
      <c r="D64" s="8" t="s">
        <v>173</v>
      </c>
      <c r="E64" s="1" t="s">
        <v>167</v>
      </c>
      <c r="F64" s="1">
        <v>1576</v>
      </c>
      <c r="G64" s="2">
        <v>21</v>
      </c>
      <c r="H64" s="16"/>
      <c r="I64" s="16">
        <f t="shared" si="11"/>
        <v>0</v>
      </c>
      <c r="J64" s="16">
        <f t="shared" si="12"/>
        <v>0</v>
      </c>
      <c r="K64" s="16">
        <f t="shared" si="13"/>
        <v>0</v>
      </c>
    </row>
    <row r="65" spans="1:15" outlineLevel="4" x14ac:dyDescent="0.25">
      <c r="A65" s="3"/>
      <c r="B65" s="1" t="s">
        <v>174</v>
      </c>
      <c r="C65" s="7" t="s">
        <v>175</v>
      </c>
      <c r="D65" s="8" t="s">
        <v>176</v>
      </c>
      <c r="E65" s="1" t="s">
        <v>123</v>
      </c>
      <c r="F65" s="1">
        <v>338</v>
      </c>
      <c r="G65" s="2">
        <v>21</v>
      </c>
      <c r="H65" s="16"/>
      <c r="I65" s="16">
        <f t="shared" si="11"/>
        <v>0</v>
      </c>
      <c r="J65" s="16">
        <f t="shared" si="12"/>
        <v>0</v>
      </c>
      <c r="K65" s="16">
        <f t="shared" si="13"/>
        <v>0</v>
      </c>
    </row>
    <row r="66" spans="1:15" ht="20.100000000000001" customHeight="1" outlineLevel="2" x14ac:dyDescent="0.25">
      <c r="A66" s="56" t="s">
        <v>27</v>
      </c>
      <c r="B66" s="57"/>
      <c r="C66" s="57"/>
      <c r="D66" s="57"/>
      <c r="E66" s="4"/>
      <c r="F66" s="4"/>
      <c r="G66" s="4"/>
      <c r="H66" s="4"/>
      <c r="I66" s="5">
        <f>SUM(I68:I69)</f>
        <v>0</v>
      </c>
      <c r="J66" s="5">
        <f>SUM(J68:J69)</f>
        <v>0</v>
      </c>
      <c r="K66" s="5">
        <f>SUM(K68:K69)</f>
        <v>0</v>
      </c>
      <c r="L66" s="12">
        <v>2</v>
      </c>
      <c r="M66" s="15">
        <f>SUM(I66)</f>
        <v>0</v>
      </c>
      <c r="N66" s="15">
        <f>SUM(J66)</f>
        <v>0</v>
      </c>
      <c r="O66" s="15">
        <f>SUM(K66)</f>
        <v>0</v>
      </c>
    </row>
    <row r="67" spans="1:15" ht="15" customHeight="1" outlineLevel="3" x14ac:dyDescent="0.25">
      <c r="A67" s="6"/>
      <c r="B67" s="13" t="s">
        <v>36</v>
      </c>
      <c r="C67" s="13" t="s">
        <v>37</v>
      </c>
      <c r="D67" s="13" t="s">
        <v>38</v>
      </c>
      <c r="E67" s="14" t="s">
        <v>39</v>
      </c>
      <c r="F67" s="14" t="s">
        <v>40</v>
      </c>
      <c r="G67" s="14" t="s">
        <v>41</v>
      </c>
      <c r="H67" s="14" t="s">
        <v>42</v>
      </c>
      <c r="I67" s="14" t="s">
        <v>17</v>
      </c>
      <c r="J67" s="14" t="s">
        <v>18</v>
      </c>
      <c r="K67" s="14" t="s">
        <v>19</v>
      </c>
    </row>
    <row r="68" spans="1:15" outlineLevel="4" x14ac:dyDescent="0.25">
      <c r="A68" s="3"/>
      <c r="B68" s="1" t="s">
        <v>177</v>
      </c>
      <c r="C68" s="7" t="s">
        <v>178</v>
      </c>
      <c r="D68" s="8" t="s">
        <v>179</v>
      </c>
      <c r="E68" s="1" t="s">
        <v>180</v>
      </c>
      <c r="F68" s="1">
        <v>404.5</v>
      </c>
      <c r="G68" s="2">
        <v>21</v>
      </c>
      <c r="H68" s="16"/>
      <c r="I68" s="16">
        <f>F68*H68</f>
        <v>0</v>
      </c>
      <c r="J68" s="16">
        <f>G68*I68/100</f>
        <v>0</v>
      </c>
      <c r="K68" s="16">
        <f>I68+J68</f>
        <v>0</v>
      </c>
    </row>
    <row r="69" spans="1:15" ht="22.5" outlineLevel="4" x14ac:dyDescent="0.25">
      <c r="A69" s="3"/>
      <c r="B69" s="1" t="s">
        <v>181</v>
      </c>
      <c r="C69" s="7" t="s">
        <v>182</v>
      </c>
      <c r="D69" s="8" t="s">
        <v>183</v>
      </c>
      <c r="E69" s="1" t="s">
        <v>180</v>
      </c>
      <c r="F69" s="1">
        <v>404.5</v>
      </c>
      <c r="G69" s="2">
        <v>21</v>
      </c>
      <c r="H69" s="16"/>
      <c r="I69" s="16">
        <f>F69*H69</f>
        <v>0</v>
      </c>
      <c r="J69" s="16">
        <f>G69*I69/100</f>
        <v>0</v>
      </c>
      <c r="K69" s="16">
        <f>I69+J69</f>
        <v>0</v>
      </c>
    </row>
    <row r="70" spans="1:15" ht="20.100000000000001" customHeight="1" outlineLevel="2" x14ac:dyDescent="0.25">
      <c r="A70" s="56" t="s">
        <v>28</v>
      </c>
      <c r="B70" s="57"/>
      <c r="C70" s="57"/>
      <c r="D70" s="57"/>
      <c r="E70" s="4"/>
      <c r="F70" s="4"/>
      <c r="G70" s="4"/>
      <c r="H70" s="4"/>
      <c r="I70" s="5">
        <f>SUM(I72)</f>
        <v>0</v>
      </c>
      <c r="J70" s="5">
        <f>SUM(J72)</f>
        <v>0</v>
      </c>
      <c r="K70" s="5">
        <f>SUM(K72)</f>
        <v>0</v>
      </c>
      <c r="L70" s="12">
        <v>2</v>
      </c>
      <c r="M70" s="15">
        <f>SUM(I70)</f>
        <v>0</v>
      </c>
      <c r="N70" s="15">
        <f>SUM(J70)</f>
        <v>0</v>
      </c>
      <c r="O70" s="15">
        <f>SUM(K70)</f>
        <v>0</v>
      </c>
    </row>
    <row r="71" spans="1:15" ht="15" customHeight="1" outlineLevel="3" x14ac:dyDescent="0.25">
      <c r="A71" s="6"/>
      <c r="B71" s="13" t="s">
        <v>36</v>
      </c>
      <c r="C71" s="13" t="s">
        <v>37</v>
      </c>
      <c r="D71" s="13" t="s">
        <v>38</v>
      </c>
      <c r="E71" s="14" t="s">
        <v>39</v>
      </c>
      <c r="F71" s="14" t="s">
        <v>40</v>
      </c>
      <c r="G71" s="14" t="s">
        <v>41</v>
      </c>
      <c r="H71" s="14" t="s">
        <v>42</v>
      </c>
      <c r="I71" s="14" t="s">
        <v>17</v>
      </c>
      <c r="J71" s="14" t="s">
        <v>18</v>
      </c>
      <c r="K71" s="14" t="s">
        <v>19</v>
      </c>
    </row>
    <row r="72" spans="1:15" outlineLevel="4" x14ac:dyDescent="0.25">
      <c r="A72" s="3"/>
      <c r="B72" s="1" t="s">
        <v>184</v>
      </c>
      <c r="C72" s="7" t="s">
        <v>185</v>
      </c>
      <c r="D72" s="8" t="s">
        <v>186</v>
      </c>
      <c r="E72" s="1" t="s">
        <v>123</v>
      </c>
      <c r="F72" s="1">
        <v>56</v>
      </c>
      <c r="G72" s="2">
        <v>21</v>
      </c>
      <c r="H72" s="16"/>
      <c r="I72" s="16">
        <f>F72*H72</f>
        <v>0</v>
      </c>
      <c r="J72" s="16">
        <f>G72*I72/100</f>
        <v>0</v>
      </c>
      <c r="K72" s="16">
        <f>I72+J72</f>
        <v>0</v>
      </c>
    </row>
    <row r="73" spans="1:15" ht="20.100000000000001" customHeight="1" outlineLevel="2" x14ac:dyDescent="0.25">
      <c r="A73" s="56" t="s">
        <v>29</v>
      </c>
      <c r="B73" s="57"/>
      <c r="C73" s="57"/>
      <c r="D73" s="57"/>
      <c r="E73" s="4"/>
      <c r="F73" s="4"/>
      <c r="G73" s="4"/>
      <c r="H73" s="4"/>
      <c r="I73" s="5">
        <f>SUM(I75)</f>
        <v>0</v>
      </c>
      <c r="J73" s="5">
        <f>SUM(J75)</f>
        <v>0</v>
      </c>
      <c r="K73" s="5">
        <f>SUM(K75)</f>
        <v>0</v>
      </c>
      <c r="L73" s="12">
        <v>2</v>
      </c>
      <c r="M73" s="15">
        <f>SUM(I73)</f>
        <v>0</v>
      </c>
      <c r="N73" s="15">
        <f>SUM(J73)</f>
        <v>0</v>
      </c>
      <c r="O73" s="15">
        <f>SUM(K73)</f>
        <v>0</v>
      </c>
    </row>
    <row r="74" spans="1:15" ht="15" customHeight="1" outlineLevel="3" x14ac:dyDescent="0.25">
      <c r="A74" s="6"/>
      <c r="B74" s="13" t="s">
        <v>36</v>
      </c>
      <c r="C74" s="13" t="s">
        <v>37</v>
      </c>
      <c r="D74" s="13" t="s">
        <v>38</v>
      </c>
      <c r="E74" s="14" t="s">
        <v>39</v>
      </c>
      <c r="F74" s="14" t="s">
        <v>40</v>
      </c>
      <c r="G74" s="14" t="s">
        <v>41</v>
      </c>
      <c r="H74" s="14" t="s">
        <v>42</v>
      </c>
      <c r="I74" s="14" t="s">
        <v>17</v>
      </c>
      <c r="J74" s="14" t="s">
        <v>18</v>
      </c>
      <c r="K74" s="14" t="s">
        <v>19</v>
      </c>
    </row>
    <row r="75" spans="1:15" outlineLevel="4" x14ac:dyDescent="0.25">
      <c r="A75" s="3"/>
      <c r="B75" s="1" t="s">
        <v>187</v>
      </c>
      <c r="C75" s="7" t="s">
        <v>188</v>
      </c>
      <c r="D75" s="8" t="s">
        <v>189</v>
      </c>
      <c r="E75" s="1" t="s">
        <v>145</v>
      </c>
      <c r="F75" s="1">
        <v>8.1999999999999993</v>
      </c>
      <c r="G75" s="2">
        <v>21</v>
      </c>
      <c r="H75" s="16"/>
      <c r="I75" s="16">
        <f>F75*H75</f>
        <v>0</v>
      </c>
      <c r="J75" s="16">
        <f>G75*I75/100</f>
        <v>0</v>
      </c>
      <c r="K75" s="16">
        <f>I75+J75</f>
        <v>0</v>
      </c>
    </row>
    <row r="76" spans="1:15" ht="20.100000000000001" customHeight="1" outlineLevel="2" x14ac:dyDescent="0.25">
      <c r="A76" s="56" t="s">
        <v>30</v>
      </c>
      <c r="B76" s="57"/>
      <c r="C76" s="57"/>
      <c r="D76" s="57"/>
      <c r="E76" s="4"/>
      <c r="F76" s="4"/>
      <c r="G76" s="4"/>
      <c r="H76" s="4"/>
      <c r="I76" s="5">
        <f>SUM(I78:I88)</f>
        <v>0</v>
      </c>
      <c r="J76" s="5">
        <f>SUM(J78:J80,J82:J88,J81)</f>
        <v>0</v>
      </c>
      <c r="K76" s="5">
        <f>SUM(K79,K82:K88,K78,K80:K81)</f>
        <v>0</v>
      </c>
      <c r="L76" s="12">
        <v>2</v>
      </c>
      <c r="M76" s="15">
        <f>SUM(I76)</f>
        <v>0</v>
      </c>
      <c r="N76" s="15">
        <f>SUM(J76)</f>
        <v>0</v>
      </c>
      <c r="O76" s="15">
        <f>SUM(K76)</f>
        <v>0</v>
      </c>
    </row>
    <row r="77" spans="1:15" ht="15" customHeight="1" outlineLevel="3" x14ac:dyDescent="0.25">
      <c r="A77" s="6"/>
      <c r="B77" s="13" t="s">
        <v>36</v>
      </c>
      <c r="C77" s="13" t="s">
        <v>37</v>
      </c>
      <c r="D77" s="13" t="s">
        <v>38</v>
      </c>
      <c r="E77" s="14" t="s">
        <v>39</v>
      </c>
      <c r="F77" s="14" t="s">
        <v>40</v>
      </c>
      <c r="G77" s="14" t="s">
        <v>41</v>
      </c>
      <c r="H77" s="14" t="s">
        <v>42</v>
      </c>
      <c r="I77" s="14" t="s">
        <v>17</v>
      </c>
      <c r="J77" s="14" t="s">
        <v>18</v>
      </c>
      <c r="K77" s="14" t="s">
        <v>19</v>
      </c>
    </row>
    <row r="78" spans="1:15" outlineLevel="4" x14ac:dyDescent="0.25">
      <c r="A78" s="3"/>
      <c r="B78" s="1" t="s">
        <v>190</v>
      </c>
      <c r="C78" s="7" t="s">
        <v>191</v>
      </c>
      <c r="D78" s="8" t="s">
        <v>192</v>
      </c>
      <c r="E78" s="1" t="s">
        <v>180</v>
      </c>
      <c r="F78" s="1">
        <v>131</v>
      </c>
      <c r="G78" s="2">
        <v>21</v>
      </c>
      <c r="H78" s="16"/>
      <c r="I78" s="16">
        <f t="shared" ref="I78:I88" si="14">F78*H78</f>
        <v>0</v>
      </c>
      <c r="J78" s="16">
        <f t="shared" ref="J78:J88" si="15">G78*I78/100</f>
        <v>0</v>
      </c>
      <c r="K78" s="16">
        <f t="shared" ref="K78:K88" si="16">I78+J78</f>
        <v>0</v>
      </c>
    </row>
    <row r="79" spans="1:15" outlineLevel="4" x14ac:dyDescent="0.25">
      <c r="A79" s="3"/>
      <c r="B79" s="1" t="s">
        <v>193</v>
      </c>
      <c r="C79" s="7" t="s">
        <v>194</v>
      </c>
      <c r="D79" s="8" t="s">
        <v>195</v>
      </c>
      <c r="E79" s="1" t="s">
        <v>196</v>
      </c>
      <c r="F79" s="1">
        <v>44</v>
      </c>
      <c r="G79" s="2">
        <v>21</v>
      </c>
      <c r="H79" s="16"/>
      <c r="I79" s="16">
        <f t="shared" si="14"/>
        <v>0</v>
      </c>
      <c r="J79" s="16">
        <f t="shared" si="15"/>
        <v>0</v>
      </c>
      <c r="K79" s="16">
        <f t="shared" si="16"/>
        <v>0</v>
      </c>
    </row>
    <row r="80" spans="1:15" outlineLevel="4" x14ac:dyDescent="0.25">
      <c r="A80" s="3"/>
      <c r="B80" s="1" t="s">
        <v>197</v>
      </c>
      <c r="C80" s="7" t="s">
        <v>198</v>
      </c>
      <c r="D80" s="8" t="s">
        <v>199</v>
      </c>
      <c r="E80" s="1" t="s">
        <v>180</v>
      </c>
      <c r="F80" s="1">
        <v>404.5</v>
      </c>
      <c r="G80" s="2">
        <v>21</v>
      </c>
      <c r="H80" s="16"/>
      <c r="I80" s="16">
        <f t="shared" si="14"/>
        <v>0</v>
      </c>
      <c r="J80" s="16">
        <f t="shared" si="15"/>
        <v>0</v>
      </c>
      <c r="K80" s="16">
        <f t="shared" si="16"/>
        <v>0</v>
      </c>
    </row>
    <row r="81" spans="1:15" outlineLevel="4" x14ac:dyDescent="0.25">
      <c r="A81" s="3"/>
      <c r="B81" s="1" t="s">
        <v>200</v>
      </c>
      <c r="C81" s="7" t="s">
        <v>201</v>
      </c>
      <c r="D81" s="8" t="s">
        <v>202</v>
      </c>
      <c r="E81" s="1" t="s">
        <v>196</v>
      </c>
      <c r="F81" s="1">
        <v>68</v>
      </c>
      <c r="G81" s="2">
        <v>21</v>
      </c>
      <c r="H81" s="16"/>
      <c r="I81" s="16">
        <f t="shared" si="14"/>
        <v>0</v>
      </c>
      <c r="J81" s="16">
        <f t="shared" si="15"/>
        <v>0</v>
      </c>
      <c r="K81" s="16">
        <f t="shared" si="16"/>
        <v>0</v>
      </c>
    </row>
    <row r="82" spans="1:15" ht="22.5" outlineLevel="4" x14ac:dyDescent="0.25">
      <c r="A82" s="3"/>
      <c r="B82" s="1" t="s">
        <v>203</v>
      </c>
      <c r="C82" s="7" t="s">
        <v>204</v>
      </c>
      <c r="D82" s="8" t="s">
        <v>205</v>
      </c>
      <c r="E82" s="1" t="s">
        <v>196</v>
      </c>
      <c r="F82" s="1">
        <v>22</v>
      </c>
      <c r="G82" s="2">
        <v>21</v>
      </c>
      <c r="H82" s="16"/>
      <c r="I82" s="16">
        <f t="shared" si="14"/>
        <v>0</v>
      </c>
      <c r="J82" s="16">
        <f t="shared" si="15"/>
        <v>0</v>
      </c>
      <c r="K82" s="16">
        <f t="shared" si="16"/>
        <v>0</v>
      </c>
    </row>
    <row r="83" spans="1:15" outlineLevel="4" x14ac:dyDescent="0.25">
      <c r="A83" s="3"/>
      <c r="B83" s="1" t="s">
        <v>206</v>
      </c>
      <c r="C83" s="7" t="s">
        <v>207</v>
      </c>
      <c r="D83" s="8" t="s">
        <v>208</v>
      </c>
      <c r="E83" s="1" t="s">
        <v>180</v>
      </c>
      <c r="F83" s="1">
        <v>404.5</v>
      </c>
      <c r="G83" s="2">
        <v>21</v>
      </c>
      <c r="H83" s="16"/>
      <c r="I83" s="16">
        <f t="shared" si="14"/>
        <v>0</v>
      </c>
      <c r="J83" s="16">
        <f t="shared" si="15"/>
        <v>0</v>
      </c>
      <c r="K83" s="16">
        <f t="shared" si="16"/>
        <v>0</v>
      </c>
    </row>
    <row r="84" spans="1:15" outlineLevel="4" x14ac:dyDescent="0.25">
      <c r="A84" s="3"/>
      <c r="B84" s="1" t="s">
        <v>209</v>
      </c>
      <c r="C84" s="7" t="s">
        <v>210</v>
      </c>
      <c r="D84" s="8" t="s">
        <v>211</v>
      </c>
      <c r="E84" s="1" t="s">
        <v>180</v>
      </c>
      <c r="F84" s="1">
        <v>404.5</v>
      </c>
      <c r="G84" s="2">
        <v>21</v>
      </c>
      <c r="H84" s="16"/>
      <c r="I84" s="16">
        <f t="shared" si="14"/>
        <v>0</v>
      </c>
      <c r="J84" s="16">
        <f t="shared" si="15"/>
        <v>0</v>
      </c>
      <c r="K84" s="16">
        <f t="shared" si="16"/>
        <v>0</v>
      </c>
    </row>
    <row r="85" spans="1:15" ht="22.5" outlineLevel="4" x14ac:dyDescent="0.25">
      <c r="A85" s="3"/>
      <c r="B85" s="1" t="s">
        <v>212</v>
      </c>
      <c r="C85" s="7" t="s">
        <v>213</v>
      </c>
      <c r="D85" s="8" t="s">
        <v>214</v>
      </c>
      <c r="E85" s="1" t="s">
        <v>196</v>
      </c>
      <c r="F85" s="1">
        <v>1</v>
      </c>
      <c r="G85" s="2">
        <v>21</v>
      </c>
      <c r="H85" s="16"/>
      <c r="I85" s="16">
        <f t="shared" si="14"/>
        <v>0</v>
      </c>
      <c r="J85" s="16">
        <f t="shared" si="15"/>
        <v>0</v>
      </c>
      <c r="K85" s="16">
        <f t="shared" si="16"/>
        <v>0</v>
      </c>
    </row>
    <row r="86" spans="1:15" ht="22.5" outlineLevel="4" x14ac:dyDescent="0.25">
      <c r="A86" s="3"/>
      <c r="B86" s="1" t="s">
        <v>215</v>
      </c>
      <c r="C86" s="7" t="s">
        <v>216</v>
      </c>
      <c r="D86" s="8" t="s">
        <v>217</v>
      </c>
      <c r="E86" s="1" t="s">
        <v>196</v>
      </c>
      <c r="F86" s="1">
        <v>16</v>
      </c>
      <c r="G86" s="2">
        <v>21</v>
      </c>
      <c r="H86" s="16"/>
      <c r="I86" s="16">
        <f t="shared" si="14"/>
        <v>0</v>
      </c>
      <c r="J86" s="16">
        <f t="shared" si="15"/>
        <v>0</v>
      </c>
      <c r="K86" s="16">
        <f t="shared" si="16"/>
        <v>0</v>
      </c>
    </row>
    <row r="87" spans="1:15" outlineLevel="4" x14ac:dyDescent="0.25">
      <c r="A87" s="3"/>
      <c r="B87" s="1" t="s">
        <v>218</v>
      </c>
      <c r="C87" s="7" t="s">
        <v>219</v>
      </c>
      <c r="D87" s="8" t="s">
        <v>220</v>
      </c>
      <c r="E87" s="1" t="s">
        <v>196</v>
      </c>
      <c r="F87" s="1">
        <v>2</v>
      </c>
      <c r="G87" s="2">
        <v>21</v>
      </c>
      <c r="H87" s="16"/>
      <c r="I87" s="16">
        <f t="shared" si="14"/>
        <v>0</v>
      </c>
      <c r="J87" s="16">
        <f t="shared" si="15"/>
        <v>0</v>
      </c>
      <c r="K87" s="16">
        <f t="shared" si="16"/>
        <v>0</v>
      </c>
    </row>
    <row r="88" spans="1:15" ht="22.5" outlineLevel="4" x14ac:dyDescent="0.25">
      <c r="A88" s="3"/>
      <c r="B88" s="1" t="s">
        <v>221</v>
      </c>
      <c r="C88" s="7" t="s">
        <v>222</v>
      </c>
      <c r="D88" s="8" t="s">
        <v>223</v>
      </c>
      <c r="E88" s="1" t="s">
        <v>196</v>
      </c>
      <c r="F88" s="1">
        <v>1</v>
      </c>
      <c r="G88" s="2">
        <v>21</v>
      </c>
      <c r="H88" s="16"/>
      <c r="I88" s="16">
        <f t="shared" si="14"/>
        <v>0</v>
      </c>
      <c r="J88" s="16">
        <f t="shared" si="15"/>
        <v>0</v>
      </c>
      <c r="K88" s="16">
        <f t="shared" si="16"/>
        <v>0</v>
      </c>
    </row>
    <row r="89" spans="1:15" ht="20.100000000000001" customHeight="1" outlineLevel="2" x14ac:dyDescent="0.25">
      <c r="A89" s="56" t="s">
        <v>31</v>
      </c>
      <c r="B89" s="57"/>
      <c r="C89" s="57"/>
      <c r="D89" s="57"/>
      <c r="E89" s="4"/>
      <c r="F89" s="4"/>
      <c r="G89" s="4"/>
      <c r="H89" s="4"/>
      <c r="I89" s="5">
        <f>SUM(I91:I93)</f>
        <v>0</v>
      </c>
      <c r="J89" s="5">
        <f>SUM(J91:J93)</f>
        <v>0</v>
      </c>
      <c r="K89" s="5">
        <f>SUM(K91:K93)</f>
        <v>0</v>
      </c>
      <c r="L89" s="12">
        <v>2</v>
      </c>
      <c r="M89" s="15">
        <f>SUM(I89)</f>
        <v>0</v>
      </c>
      <c r="N89" s="15">
        <f>SUM(J89)</f>
        <v>0</v>
      </c>
      <c r="O89" s="15">
        <f>SUM(K89)</f>
        <v>0</v>
      </c>
    </row>
    <row r="90" spans="1:15" ht="15" customHeight="1" outlineLevel="3" x14ac:dyDescent="0.25">
      <c r="A90" s="6"/>
      <c r="B90" s="13" t="s">
        <v>36</v>
      </c>
      <c r="C90" s="13" t="s">
        <v>37</v>
      </c>
      <c r="D90" s="13" t="s">
        <v>38</v>
      </c>
      <c r="E90" s="14" t="s">
        <v>39</v>
      </c>
      <c r="F90" s="14" t="s">
        <v>40</v>
      </c>
      <c r="G90" s="14" t="s">
        <v>41</v>
      </c>
      <c r="H90" s="14" t="s">
        <v>42</v>
      </c>
      <c r="I90" s="14" t="s">
        <v>17</v>
      </c>
      <c r="J90" s="14" t="s">
        <v>18</v>
      </c>
      <c r="K90" s="14" t="s">
        <v>19</v>
      </c>
    </row>
    <row r="91" spans="1:15" ht="22.5" outlineLevel="4" x14ac:dyDescent="0.25">
      <c r="A91" s="3"/>
      <c r="B91" s="1" t="s">
        <v>224</v>
      </c>
      <c r="C91" s="7" t="s">
        <v>225</v>
      </c>
      <c r="D91" s="8" t="s">
        <v>226</v>
      </c>
      <c r="E91" s="1" t="s">
        <v>123</v>
      </c>
      <c r="F91" s="1">
        <v>25.873999999999999</v>
      </c>
      <c r="G91" s="2">
        <v>21</v>
      </c>
      <c r="H91" s="16"/>
      <c r="I91" s="16">
        <f>F91*H91</f>
        <v>0</v>
      </c>
      <c r="J91" s="16">
        <f>G91*I91/100</f>
        <v>0</v>
      </c>
      <c r="K91" s="16">
        <f>I91+J91</f>
        <v>0</v>
      </c>
    </row>
    <row r="92" spans="1:15" outlineLevel="4" x14ac:dyDescent="0.25">
      <c r="A92" s="3"/>
      <c r="B92" s="1" t="s">
        <v>227</v>
      </c>
      <c r="C92" s="7" t="s">
        <v>228</v>
      </c>
      <c r="D92" s="8" t="s">
        <v>229</v>
      </c>
      <c r="E92" s="1" t="s">
        <v>196</v>
      </c>
      <c r="F92" s="1">
        <v>1</v>
      </c>
      <c r="G92" s="2">
        <v>21</v>
      </c>
      <c r="H92" s="16"/>
      <c r="I92" s="16">
        <f>F92*H92</f>
        <v>0</v>
      </c>
      <c r="J92" s="16">
        <f>G92*I92/100</f>
        <v>0</v>
      </c>
      <c r="K92" s="16">
        <f>I92+J92</f>
        <v>0</v>
      </c>
    </row>
    <row r="93" spans="1:15" ht="22.5" outlineLevel="4" x14ac:dyDescent="0.25">
      <c r="A93" s="3"/>
      <c r="B93" s="1" t="s">
        <v>230</v>
      </c>
      <c r="C93" s="7" t="s">
        <v>231</v>
      </c>
      <c r="D93" s="8" t="s">
        <v>232</v>
      </c>
      <c r="E93" s="1" t="s">
        <v>123</v>
      </c>
      <c r="F93" s="1">
        <v>6</v>
      </c>
      <c r="G93" s="2">
        <v>21</v>
      </c>
      <c r="H93" s="16"/>
      <c r="I93" s="16">
        <f>F93*H93</f>
        <v>0</v>
      </c>
      <c r="J93" s="16">
        <f>G93*I93/100</f>
        <v>0</v>
      </c>
      <c r="K93" s="16">
        <f>I93+J93</f>
        <v>0</v>
      </c>
    </row>
    <row r="94" spans="1:15" ht="20.100000000000001" customHeight="1" outlineLevel="2" x14ac:dyDescent="0.25">
      <c r="A94" s="56" t="s">
        <v>32</v>
      </c>
      <c r="B94" s="57"/>
      <c r="C94" s="57"/>
      <c r="D94" s="57"/>
      <c r="E94" s="4"/>
      <c r="F94" s="4"/>
      <c r="G94" s="4"/>
      <c r="H94" s="4"/>
      <c r="I94" s="5">
        <f>SUM(I96)</f>
        <v>0</v>
      </c>
      <c r="J94" s="5">
        <f>SUM(J96)</f>
        <v>0</v>
      </c>
      <c r="K94" s="5">
        <f>SUM(K96)</f>
        <v>0</v>
      </c>
      <c r="L94" s="12">
        <v>2</v>
      </c>
      <c r="M94" s="15">
        <f>SUM(I94)</f>
        <v>0</v>
      </c>
      <c r="N94" s="15">
        <f>SUM(J94)</f>
        <v>0</v>
      </c>
      <c r="O94" s="15">
        <f>SUM(K94)</f>
        <v>0</v>
      </c>
    </row>
    <row r="95" spans="1:15" ht="15" customHeight="1" outlineLevel="3" x14ac:dyDescent="0.25">
      <c r="A95" s="6"/>
      <c r="B95" s="13" t="s">
        <v>36</v>
      </c>
      <c r="C95" s="13" t="s">
        <v>37</v>
      </c>
      <c r="D95" s="13" t="s">
        <v>38</v>
      </c>
      <c r="E95" s="14" t="s">
        <v>39</v>
      </c>
      <c r="F95" s="14" t="s">
        <v>40</v>
      </c>
      <c r="G95" s="14" t="s">
        <v>41</v>
      </c>
      <c r="H95" s="14" t="s">
        <v>42</v>
      </c>
      <c r="I95" s="14" t="s">
        <v>17</v>
      </c>
      <c r="J95" s="14" t="s">
        <v>18</v>
      </c>
      <c r="K95" s="14" t="s">
        <v>19</v>
      </c>
    </row>
    <row r="96" spans="1:15" outlineLevel="4" x14ac:dyDescent="0.25">
      <c r="A96" s="3"/>
      <c r="B96" s="1" t="s">
        <v>233</v>
      </c>
      <c r="C96" s="7" t="s">
        <v>234</v>
      </c>
      <c r="D96" s="8" t="s">
        <v>235</v>
      </c>
      <c r="E96" s="1" t="s">
        <v>167</v>
      </c>
      <c r="F96" s="1">
        <v>2330.2539999999999</v>
      </c>
      <c r="G96" s="2">
        <v>21</v>
      </c>
      <c r="H96" s="16"/>
      <c r="I96" s="16">
        <f>F96*H96</f>
        <v>0</v>
      </c>
      <c r="J96" s="16">
        <f>G96*I96/100</f>
        <v>0</v>
      </c>
      <c r="K96" s="16">
        <f>I96+J96</f>
        <v>0</v>
      </c>
    </row>
    <row r="97" spans="1:15" ht="20.100000000000001" customHeight="1" outlineLevel="1" x14ac:dyDescent="0.25">
      <c r="A97" s="58" t="s">
        <v>33</v>
      </c>
      <c r="B97" s="57"/>
      <c r="C97" s="57"/>
      <c r="D97" s="57"/>
      <c r="E97" s="4"/>
      <c r="F97" s="4"/>
      <c r="G97" s="4"/>
      <c r="H97" s="4"/>
      <c r="I97" s="5">
        <f>SUM(I98,I121,I125,I128,I131,I142,I151)</f>
        <v>0</v>
      </c>
      <c r="J97" s="5">
        <f>SUM(J98,J121,J125,J128,J131,J142,J151)</f>
        <v>0</v>
      </c>
      <c r="K97" s="5">
        <f>SUM(K98,K121,K125,K128,K131,K142,K151)</f>
        <v>0</v>
      </c>
      <c r="L97" s="12">
        <v>1</v>
      </c>
      <c r="M97" s="15">
        <f t="shared" ref="M97:O98" si="17">SUM(I97)</f>
        <v>0</v>
      </c>
      <c r="N97" s="15">
        <f t="shared" si="17"/>
        <v>0</v>
      </c>
      <c r="O97" s="15">
        <f t="shared" si="17"/>
        <v>0</v>
      </c>
    </row>
    <row r="98" spans="1:15" ht="20.100000000000001" customHeight="1" outlineLevel="2" x14ac:dyDescent="0.25">
      <c r="A98" s="56" t="s">
        <v>26</v>
      </c>
      <c r="B98" s="57"/>
      <c r="C98" s="57"/>
      <c r="D98" s="57"/>
      <c r="E98" s="4"/>
      <c r="F98" s="4"/>
      <c r="G98" s="4"/>
      <c r="H98" s="4"/>
      <c r="I98" s="5">
        <f>SUM(I100:I104,I107,I109:I120,I105:I106,I108)</f>
        <v>0</v>
      </c>
      <c r="J98" s="5">
        <f>SUM(J101,J103,J100,J102,J104,J107,J109:J111,J116:J120,J105,J112:J115,J106,J108)</f>
        <v>0</v>
      </c>
      <c r="K98" s="5">
        <f>SUM(K100:K120)</f>
        <v>0</v>
      </c>
      <c r="L98" s="12">
        <v>2</v>
      </c>
      <c r="M98" s="15">
        <f t="shared" si="17"/>
        <v>0</v>
      </c>
      <c r="N98" s="15">
        <f t="shared" si="17"/>
        <v>0</v>
      </c>
      <c r="O98" s="15">
        <f t="shared" si="17"/>
        <v>0</v>
      </c>
    </row>
    <row r="99" spans="1:15" ht="15" customHeight="1" outlineLevel="3" x14ac:dyDescent="0.25">
      <c r="A99" s="6"/>
      <c r="B99" s="13" t="s">
        <v>36</v>
      </c>
      <c r="C99" s="13" t="s">
        <v>37</v>
      </c>
      <c r="D99" s="13" t="s">
        <v>38</v>
      </c>
      <c r="E99" s="14" t="s">
        <v>39</v>
      </c>
      <c r="F99" s="14" t="s">
        <v>40</v>
      </c>
      <c r="G99" s="14" t="s">
        <v>41</v>
      </c>
      <c r="H99" s="14" t="s">
        <v>42</v>
      </c>
      <c r="I99" s="14" t="s">
        <v>17</v>
      </c>
      <c r="J99" s="14" t="s">
        <v>18</v>
      </c>
      <c r="K99" s="14" t="s">
        <v>19</v>
      </c>
    </row>
    <row r="100" spans="1:15" outlineLevel="4" x14ac:dyDescent="0.25">
      <c r="A100" s="3"/>
      <c r="B100" s="1" t="s">
        <v>112</v>
      </c>
      <c r="C100" s="7" t="s">
        <v>113</v>
      </c>
      <c r="D100" s="8" t="s">
        <v>114</v>
      </c>
      <c r="E100" s="1" t="s">
        <v>115</v>
      </c>
      <c r="F100" s="1">
        <v>225</v>
      </c>
      <c r="G100" s="2">
        <v>21</v>
      </c>
      <c r="H100" s="16"/>
      <c r="I100" s="16">
        <f t="shared" ref="I100:I120" si="18">F100*H100</f>
        <v>0</v>
      </c>
      <c r="J100" s="16">
        <f t="shared" ref="J100:J120" si="19">G100*I100/100</f>
        <v>0</v>
      </c>
      <c r="K100" s="16">
        <f t="shared" ref="K100:K120" si="20">I100+J100</f>
        <v>0</v>
      </c>
    </row>
    <row r="101" spans="1:15" ht="22.5" outlineLevel="4" x14ac:dyDescent="0.25">
      <c r="A101" s="3"/>
      <c r="B101" s="1" t="s">
        <v>116</v>
      </c>
      <c r="C101" s="7" t="s">
        <v>117</v>
      </c>
      <c r="D101" s="8" t="s">
        <v>118</v>
      </c>
      <c r="E101" s="1" t="s">
        <v>119</v>
      </c>
      <c r="F101" s="1">
        <v>25</v>
      </c>
      <c r="G101" s="2">
        <v>21</v>
      </c>
      <c r="H101" s="16"/>
      <c r="I101" s="16">
        <f t="shared" si="18"/>
        <v>0</v>
      </c>
      <c r="J101" s="16">
        <f t="shared" si="19"/>
        <v>0</v>
      </c>
      <c r="K101" s="16">
        <f t="shared" si="20"/>
        <v>0</v>
      </c>
    </row>
    <row r="102" spans="1:15" ht="22.5" outlineLevel="4" x14ac:dyDescent="0.25">
      <c r="A102" s="3"/>
      <c r="B102" s="1" t="s">
        <v>120</v>
      </c>
      <c r="C102" s="7" t="s">
        <v>121</v>
      </c>
      <c r="D102" s="8" t="s">
        <v>122</v>
      </c>
      <c r="E102" s="1" t="s">
        <v>123</v>
      </c>
      <c r="F102" s="1">
        <v>581</v>
      </c>
      <c r="G102" s="2">
        <v>21</v>
      </c>
      <c r="H102" s="16"/>
      <c r="I102" s="16">
        <f t="shared" si="18"/>
        <v>0</v>
      </c>
      <c r="J102" s="16">
        <f t="shared" si="19"/>
        <v>0</v>
      </c>
      <c r="K102" s="16">
        <f t="shared" si="20"/>
        <v>0</v>
      </c>
    </row>
    <row r="103" spans="1:15" ht="22.5" outlineLevel="4" x14ac:dyDescent="0.25">
      <c r="A103" s="3"/>
      <c r="B103" s="1" t="s">
        <v>124</v>
      </c>
      <c r="C103" s="7" t="s">
        <v>125</v>
      </c>
      <c r="D103" s="8" t="s">
        <v>126</v>
      </c>
      <c r="E103" s="1" t="s">
        <v>123</v>
      </c>
      <c r="F103" s="1">
        <v>581</v>
      </c>
      <c r="G103" s="2">
        <v>21</v>
      </c>
      <c r="H103" s="16"/>
      <c r="I103" s="16">
        <f t="shared" si="18"/>
        <v>0</v>
      </c>
      <c r="J103" s="16">
        <f t="shared" si="19"/>
        <v>0</v>
      </c>
      <c r="K103" s="16">
        <f t="shared" si="20"/>
        <v>0</v>
      </c>
    </row>
    <row r="104" spans="1:15" outlineLevel="4" x14ac:dyDescent="0.25">
      <c r="A104" s="3"/>
      <c r="B104" s="1" t="s">
        <v>127</v>
      </c>
      <c r="C104" s="7" t="s">
        <v>128</v>
      </c>
      <c r="D104" s="8" t="s">
        <v>129</v>
      </c>
      <c r="E104" s="1" t="s">
        <v>123</v>
      </c>
      <c r="F104" s="1">
        <v>581</v>
      </c>
      <c r="G104" s="2">
        <v>21</v>
      </c>
      <c r="H104" s="16"/>
      <c r="I104" s="16">
        <f t="shared" si="18"/>
        <v>0</v>
      </c>
      <c r="J104" s="16">
        <f t="shared" si="19"/>
        <v>0</v>
      </c>
      <c r="K104" s="16">
        <f t="shared" si="20"/>
        <v>0</v>
      </c>
    </row>
    <row r="105" spans="1:15" outlineLevel="4" x14ac:dyDescent="0.25">
      <c r="A105" s="3"/>
      <c r="B105" s="1" t="s">
        <v>130</v>
      </c>
      <c r="C105" s="7" t="s">
        <v>131</v>
      </c>
      <c r="D105" s="8" t="s">
        <v>132</v>
      </c>
      <c r="E105" s="1" t="s">
        <v>123</v>
      </c>
      <c r="F105" s="1">
        <v>12</v>
      </c>
      <c r="G105" s="2">
        <v>21</v>
      </c>
      <c r="H105" s="16"/>
      <c r="I105" s="16">
        <f t="shared" si="18"/>
        <v>0</v>
      </c>
      <c r="J105" s="16">
        <f t="shared" si="19"/>
        <v>0</v>
      </c>
      <c r="K105" s="16">
        <f t="shared" si="20"/>
        <v>0</v>
      </c>
    </row>
    <row r="106" spans="1:15" outlineLevel="4" x14ac:dyDescent="0.25">
      <c r="A106" s="3"/>
      <c r="B106" s="1" t="s">
        <v>133</v>
      </c>
      <c r="C106" s="7" t="s">
        <v>134</v>
      </c>
      <c r="D106" s="8" t="s">
        <v>135</v>
      </c>
      <c r="E106" s="1" t="s">
        <v>123</v>
      </c>
      <c r="F106" s="1">
        <v>12</v>
      </c>
      <c r="G106" s="2">
        <v>21</v>
      </c>
      <c r="H106" s="16"/>
      <c r="I106" s="16">
        <f t="shared" si="18"/>
        <v>0</v>
      </c>
      <c r="J106" s="16">
        <f t="shared" si="19"/>
        <v>0</v>
      </c>
      <c r="K106" s="16">
        <f t="shared" si="20"/>
        <v>0</v>
      </c>
    </row>
    <row r="107" spans="1:15" outlineLevel="4" x14ac:dyDescent="0.25">
      <c r="A107" s="3"/>
      <c r="B107" s="1" t="s">
        <v>136</v>
      </c>
      <c r="C107" s="7" t="s">
        <v>137</v>
      </c>
      <c r="D107" s="8" t="s">
        <v>138</v>
      </c>
      <c r="E107" s="1" t="s">
        <v>123</v>
      </c>
      <c r="F107" s="1">
        <v>12</v>
      </c>
      <c r="G107" s="2">
        <v>21</v>
      </c>
      <c r="H107" s="16"/>
      <c r="I107" s="16">
        <f t="shared" si="18"/>
        <v>0</v>
      </c>
      <c r="J107" s="16">
        <f t="shared" si="19"/>
        <v>0</v>
      </c>
      <c r="K107" s="16">
        <f t="shared" si="20"/>
        <v>0</v>
      </c>
    </row>
    <row r="108" spans="1:15" outlineLevel="4" x14ac:dyDescent="0.25">
      <c r="A108" s="3"/>
      <c r="B108" s="1" t="s">
        <v>139</v>
      </c>
      <c r="C108" s="7" t="s">
        <v>140</v>
      </c>
      <c r="D108" s="8" t="s">
        <v>141</v>
      </c>
      <c r="E108" s="1" t="s">
        <v>123</v>
      </c>
      <c r="F108" s="1">
        <v>99</v>
      </c>
      <c r="G108" s="2">
        <v>21</v>
      </c>
      <c r="H108" s="16"/>
      <c r="I108" s="16">
        <f t="shared" si="18"/>
        <v>0</v>
      </c>
      <c r="J108" s="16">
        <f t="shared" si="19"/>
        <v>0</v>
      </c>
      <c r="K108" s="16">
        <f t="shared" si="20"/>
        <v>0</v>
      </c>
    </row>
    <row r="109" spans="1:15" outlineLevel="4" x14ac:dyDescent="0.25">
      <c r="A109" s="3"/>
      <c r="B109" s="1" t="s">
        <v>142</v>
      </c>
      <c r="C109" s="7" t="s">
        <v>143</v>
      </c>
      <c r="D109" s="8" t="s">
        <v>144</v>
      </c>
      <c r="E109" s="1" t="s">
        <v>145</v>
      </c>
      <c r="F109" s="1">
        <v>2271</v>
      </c>
      <c r="G109" s="2">
        <v>21</v>
      </c>
      <c r="H109" s="16"/>
      <c r="I109" s="16">
        <f t="shared" si="18"/>
        <v>0</v>
      </c>
      <c r="J109" s="16">
        <f t="shared" si="19"/>
        <v>0</v>
      </c>
      <c r="K109" s="16">
        <f t="shared" si="20"/>
        <v>0</v>
      </c>
    </row>
    <row r="110" spans="1:15" outlineLevel="4" x14ac:dyDescent="0.25">
      <c r="A110" s="3"/>
      <c r="B110" s="1" t="s">
        <v>146</v>
      </c>
      <c r="C110" s="7" t="s">
        <v>147</v>
      </c>
      <c r="D110" s="8" t="s">
        <v>148</v>
      </c>
      <c r="E110" s="1" t="s">
        <v>145</v>
      </c>
      <c r="F110" s="1">
        <v>2271</v>
      </c>
      <c r="G110" s="2">
        <v>21</v>
      </c>
      <c r="H110" s="16"/>
      <c r="I110" s="16">
        <f t="shared" si="18"/>
        <v>0</v>
      </c>
      <c r="J110" s="16">
        <f t="shared" si="19"/>
        <v>0</v>
      </c>
      <c r="K110" s="16">
        <f t="shared" si="20"/>
        <v>0</v>
      </c>
    </row>
    <row r="111" spans="1:15" outlineLevel="4" x14ac:dyDescent="0.25">
      <c r="A111" s="3"/>
      <c r="B111" s="1" t="s">
        <v>149</v>
      </c>
      <c r="C111" s="7" t="s">
        <v>150</v>
      </c>
      <c r="D111" s="8" t="s">
        <v>151</v>
      </c>
      <c r="E111" s="1" t="s">
        <v>123</v>
      </c>
      <c r="F111" s="1">
        <v>593</v>
      </c>
      <c r="G111" s="2">
        <v>21</v>
      </c>
      <c r="H111" s="16"/>
      <c r="I111" s="16">
        <f t="shared" si="18"/>
        <v>0</v>
      </c>
      <c r="J111" s="16">
        <f t="shared" si="19"/>
        <v>0</v>
      </c>
      <c r="K111" s="16">
        <f t="shared" si="20"/>
        <v>0</v>
      </c>
    </row>
    <row r="112" spans="1:15" outlineLevel="4" x14ac:dyDescent="0.25">
      <c r="A112" s="3"/>
      <c r="B112" s="1" t="s">
        <v>152</v>
      </c>
      <c r="C112" s="7" t="s">
        <v>153</v>
      </c>
      <c r="D112" s="8" t="s">
        <v>154</v>
      </c>
      <c r="E112" s="1" t="s">
        <v>123</v>
      </c>
      <c r="F112" s="1">
        <v>593</v>
      </c>
      <c r="G112" s="2">
        <v>21</v>
      </c>
      <c r="H112" s="16"/>
      <c r="I112" s="16">
        <f t="shared" si="18"/>
        <v>0</v>
      </c>
      <c r="J112" s="16">
        <f t="shared" si="19"/>
        <v>0</v>
      </c>
      <c r="K112" s="16">
        <f t="shared" si="20"/>
        <v>0</v>
      </c>
    </row>
    <row r="113" spans="1:15" ht="22.5" outlineLevel="4" x14ac:dyDescent="0.25">
      <c r="A113" s="3"/>
      <c r="B113" s="1" t="s">
        <v>155</v>
      </c>
      <c r="C113" s="7" t="s">
        <v>156</v>
      </c>
      <c r="D113" s="8" t="s">
        <v>157</v>
      </c>
      <c r="E113" s="1" t="s">
        <v>123</v>
      </c>
      <c r="F113" s="1">
        <v>593</v>
      </c>
      <c r="G113" s="2">
        <v>21</v>
      </c>
      <c r="H113" s="16"/>
      <c r="I113" s="16">
        <f t="shared" si="18"/>
        <v>0</v>
      </c>
      <c r="J113" s="16">
        <f t="shared" si="19"/>
        <v>0</v>
      </c>
      <c r="K113" s="16">
        <f t="shared" si="20"/>
        <v>0</v>
      </c>
    </row>
    <row r="114" spans="1:15" ht="22.5" outlineLevel="4" x14ac:dyDescent="0.25">
      <c r="A114" s="3"/>
      <c r="B114" s="1" t="s">
        <v>158</v>
      </c>
      <c r="C114" s="7" t="s">
        <v>159</v>
      </c>
      <c r="D114" s="8" t="s">
        <v>160</v>
      </c>
      <c r="E114" s="1" t="s">
        <v>123</v>
      </c>
      <c r="F114" s="1">
        <v>593</v>
      </c>
      <c r="G114" s="2">
        <v>21</v>
      </c>
      <c r="H114" s="16"/>
      <c r="I114" s="16">
        <f t="shared" si="18"/>
        <v>0</v>
      </c>
      <c r="J114" s="16">
        <f t="shared" si="19"/>
        <v>0</v>
      </c>
      <c r="K114" s="16">
        <f t="shared" si="20"/>
        <v>0</v>
      </c>
    </row>
    <row r="115" spans="1:15" ht="22.5" outlineLevel="4" x14ac:dyDescent="0.25">
      <c r="A115" s="3"/>
      <c r="B115" s="1" t="s">
        <v>161</v>
      </c>
      <c r="C115" s="7" t="s">
        <v>162</v>
      </c>
      <c r="D115" s="8" t="s">
        <v>163</v>
      </c>
      <c r="E115" s="1" t="s">
        <v>123</v>
      </c>
      <c r="F115" s="1">
        <v>1186</v>
      </c>
      <c r="G115" s="2">
        <v>21</v>
      </c>
      <c r="H115" s="16"/>
      <c r="I115" s="16">
        <f t="shared" si="18"/>
        <v>0</v>
      </c>
      <c r="J115" s="16">
        <f t="shared" si="19"/>
        <v>0</v>
      </c>
      <c r="K115" s="16">
        <f t="shared" si="20"/>
        <v>0</v>
      </c>
    </row>
    <row r="116" spans="1:15" ht="22.5" outlineLevel="4" x14ac:dyDescent="0.25">
      <c r="A116" s="3"/>
      <c r="B116" s="1" t="s">
        <v>164</v>
      </c>
      <c r="C116" s="7" t="s">
        <v>165</v>
      </c>
      <c r="D116" s="8" t="s">
        <v>166</v>
      </c>
      <c r="E116" s="1" t="s">
        <v>167</v>
      </c>
      <c r="F116" s="1">
        <v>2253.4</v>
      </c>
      <c r="G116" s="2">
        <v>21</v>
      </c>
      <c r="H116" s="16"/>
      <c r="I116" s="16">
        <f t="shared" si="18"/>
        <v>0</v>
      </c>
      <c r="J116" s="16">
        <f t="shared" si="19"/>
        <v>0</v>
      </c>
      <c r="K116" s="16">
        <f t="shared" si="20"/>
        <v>0</v>
      </c>
    </row>
    <row r="117" spans="1:15" outlineLevel="4" x14ac:dyDescent="0.25">
      <c r="A117" s="3"/>
      <c r="B117" s="1" t="s">
        <v>168</v>
      </c>
      <c r="C117" s="7" t="s">
        <v>169</v>
      </c>
      <c r="D117" s="8" t="s">
        <v>170</v>
      </c>
      <c r="E117" s="1" t="s">
        <v>123</v>
      </c>
      <c r="F117" s="1" t="s">
        <v>433</v>
      </c>
      <c r="G117" s="2">
        <v>21</v>
      </c>
      <c r="H117" s="16"/>
      <c r="I117" s="16">
        <f t="shared" si="18"/>
        <v>0</v>
      </c>
      <c r="J117" s="16">
        <f t="shared" si="19"/>
        <v>0</v>
      </c>
      <c r="K117" s="16">
        <f t="shared" si="20"/>
        <v>0</v>
      </c>
    </row>
    <row r="118" spans="1:15" outlineLevel="4" x14ac:dyDescent="0.25">
      <c r="A118" s="3"/>
      <c r="B118" s="1" t="s">
        <v>171</v>
      </c>
      <c r="C118" s="7" t="s">
        <v>172</v>
      </c>
      <c r="D118" s="8" t="s">
        <v>173</v>
      </c>
      <c r="E118" s="1" t="s">
        <v>167</v>
      </c>
      <c r="F118" s="1" t="s">
        <v>434</v>
      </c>
      <c r="G118" s="2">
        <v>21</v>
      </c>
      <c r="H118" s="16"/>
      <c r="I118" s="16">
        <f t="shared" si="18"/>
        <v>0</v>
      </c>
      <c r="J118" s="16">
        <f t="shared" si="19"/>
        <v>0</v>
      </c>
      <c r="K118" s="16">
        <f t="shared" si="20"/>
        <v>0</v>
      </c>
    </row>
    <row r="119" spans="1:15" outlineLevel="4" x14ac:dyDescent="0.25">
      <c r="A119" s="3"/>
      <c r="B119" s="1" t="s">
        <v>174</v>
      </c>
      <c r="C119" s="7" t="s">
        <v>175</v>
      </c>
      <c r="D119" s="8" t="s">
        <v>176</v>
      </c>
      <c r="E119" s="1" t="s">
        <v>123</v>
      </c>
      <c r="F119" s="1">
        <v>304</v>
      </c>
      <c r="G119" s="2">
        <v>21</v>
      </c>
      <c r="H119" s="16"/>
      <c r="I119" s="16">
        <f t="shared" si="18"/>
        <v>0</v>
      </c>
      <c r="J119" s="16">
        <f t="shared" si="19"/>
        <v>0</v>
      </c>
      <c r="K119" s="16">
        <f t="shared" si="20"/>
        <v>0</v>
      </c>
    </row>
    <row r="120" spans="1:15" ht="22.5" outlineLevel="4" x14ac:dyDescent="0.25">
      <c r="A120" s="3"/>
      <c r="B120" s="1" t="s">
        <v>177</v>
      </c>
      <c r="C120" s="7" t="s">
        <v>236</v>
      </c>
      <c r="D120" s="8" t="s">
        <v>237</v>
      </c>
      <c r="E120" s="1" t="s">
        <v>180</v>
      </c>
      <c r="F120" s="1">
        <v>200</v>
      </c>
      <c r="G120" s="2">
        <v>21</v>
      </c>
      <c r="H120" s="16"/>
      <c r="I120" s="16">
        <f t="shared" si="18"/>
        <v>0</v>
      </c>
      <c r="J120" s="16">
        <f t="shared" si="19"/>
        <v>0</v>
      </c>
      <c r="K120" s="16">
        <f t="shared" si="20"/>
        <v>0</v>
      </c>
    </row>
    <row r="121" spans="1:15" ht="20.100000000000001" customHeight="1" outlineLevel="2" x14ac:dyDescent="0.25">
      <c r="A121" s="56" t="s">
        <v>27</v>
      </c>
      <c r="B121" s="57"/>
      <c r="C121" s="57"/>
      <c r="D121" s="57"/>
      <c r="E121" s="4"/>
      <c r="F121" s="4"/>
      <c r="G121" s="4"/>
      <c r="H121" s="4"/>
      <c r="I121" s="5">
        <f>SUM(I123:I124)</f>
        <v>0</v>
      </c>
      <c r="J121" s="5">
        <f>SUM(J123:J124)</f>
        <v>0</v>
      </c>
      <c r="K121" s="5">
        <f>SUM(K123:K124)</f>
        <v>0</v>
      </c>
      <c r="L121" s="12">
        <v>2</v>
      </c>
      <c r="M121" s="15">
        <f>SUM(I121)</f>
        <v>0</v>
      </c>
      <c r="N121" s="15">
        <f>SUM(J121)</f>
        <v>0</v>
      </c>
      <c r="O121" s="15">
        <f>SUM(K121)</f>
        <v>0</v>
      </c>
    </row>
    <row r="122" spans="1:15" ht="15" customHeight="1" outlineLevel="3" x14ac:dyDescent="0.25">
      <c r="A122" s="6"/>
      <c r="B122" s="13" t="s">
        <v>36</v>
      </c>
      <c r="C122" s="13" t="s">
        <v>37</v>
      </c>
      <c r="D122" s="13" t="s">
        <v>38</v>
      </c>
      <c r="E122" s="14" t="s">
        <v>39</v>
      </c>
      <c r="F122" s="14" t="s">
        <v>40</v>
      </c>
      <c r="G122" s="14" t="s">
        <v>41</v>
      </c>
      <c r="H122" s="14" t="s">
        <v>42</v>
      </c>
      <c r="I122" s="14" t="s">
        <v>17</v>
      </c>
      <c r="J122" s="14" t="s">
        <v>18</v>
      </c>
      <c r="K122" s="14" t="s">
        <v>19</v>
      </c>
    </row>
    <row r="123" spans="1:15" outlineLevel="4" x14ac:dyDescent="0.25">
      <c r="A123" s="3"/>
      <c r="B123" s="1" t="s">
        <v>181</v>
      </c>
      <c r="C123" s="7" t="s">
        <v>178</v>
      </c>
      <c r="D123" s="8" t="s">
        <v>179</v>
      </c>
      <c r="E123" s="1" t="s">
        <v>180</v>
      </c>
      <c r="F123" s="1">
        <v>284</v>
      </c>
      <c r="G123" s="2">
        <v>21</v>
      </c>
      <c r="H123" s="16"/>
      <c r="I123" s="16">
        <f>F123*H123</f>
        <v>0</v>
      </c>
      <c r="J123" s="16">
        <f>G123*I123/100</f>
        <v>0</v>
      </c>
      <c r="K123" s="16">
        <f>I123+J123</f>
        <v>0</v>
      </c>
    </row>
    <row r="124" spans="1:15" ht="22.5" outlineLevel="4" x14ac:dyDescent="0.25">
      <c r="A124" s="3"/>
      <c r="B124" s="1" t="s">
        <v>184</v>
      </c>
      <c r="C124" s="7" t="s">
        <v>182</v>
      </c>
      <c r="D124" s="8" t="s">
        <v>183</v>
      </c>
      <c r="E124" s="1" t="s">
        <v>180</v>
      </c>
      <c r="F124" s="1">
        <v>284</v>
      </c>
      <c r="G124" s="2">
        <v>21</v>
      </c>
      <c r="H124" s="16"/>
      <c r="I124" s="16">
        <f>F124*H124</f>
        <v>0</v>
      </c>
      <c r="J124" s="16">
        <f>G124*I124/100</f>
        <v>0</v>
      </c>
      <c r="K124" s="16">
        <f>I124+J124</f>
        <v>0</v>
      </c>
    </row>
    <row r="125" spans="1:15" ht="20.100000000000001" customHeight="1" outlineLevel="2" x14ac:dyDescent="0.25">
      <c r="A125" s="56" t="s">
        <v>28</v>
      </c>
      <c r="B125" s="57"/>
      <c r="C125" s="57"/>
      <c r="D125" s="57"/>
      <c r="E125" s="4"/>
      <c r="F125" s="4"/>
      <c r="G125" s="4"/>
      <c r="H125" s="4"/>
      <c r="I125" s="5">
        <f>SUM(I127)</f>
        <v>0</v>
      </c>
      <c r="J125" s="5">
        <f>SUM(J127)</f>
        <v>0</v>
      </c>
      <c r="K125" s="5">
        <f>SUM(K127)</f>
        <v>0</v>
      </c>
      <c r="L125" s="12">
        <v>2</v>
      </c>
      <c r="M125" s="15">
        <f>SUM(I125)</f>
        <v>0</v>
      </c>
      <c r="N125" s="15">
        <f>SUM(J125)</f>
        <v>0</v>
      </c>
      <c r="O125" s="15">
        <f>SUM(K125)</f>
        <v>0</v>
      </c>
    </row>
    <row r="126" spans="1:15" ht="15" customHeight="1" outlineLevel="3" x14ac:dyDescent="0.25">
      <c r="A126" s="6"/>
      <c r="B126" s="13" t="s">
        <v>36</v>
      </c>
      <c r="C126" s="13" t="s">
        <v>37</v>
      </c>
      <c r="D126" s="13" t="s">
        <v>38</v>
      </c>
      <c r="E126" s="14" t="s">
        <v>39</v>
      </c>
      <c r="F126" s="14" t="s">
        <v>40</v>
      </c>
      <c r="G126" s="14" t="s">
        <v>41</v>
      </c>
      <c r="H126" s="14" t="s">
        <v>42</v>
      </c>
      <c r="I126" s="14" t="s">
        <v>17</v>
      </c>
      <c r="J126" s="14" t="s">
        <v>18</v>
      </c>
      <c r="K126" s="14" t="s">
        <v>19</v>
      </c>
    </row>
    <row r="127" spans="1:15" outlineLevel="4" x14ac:dyDescent="0.25">
      <c r="A127" s="3"/>
      <c r="B127" s="1" t="s">
        <v>187</v>
      </c>
      <c r="C127" s="7" t="s">
        <v>185</v>
      </c>
      <c r="D127" s="8" t="s">
        <v>186</v>
      </c>
      <c r="E127" s="1" t="s">
        <v>123</v>
      </c>
      <c r="F127" s="1">
        <v>51</v>
      </c>
      <c r="G127" s="2">
        <v>21</v>
      </c>
      <c r="H127" s="16"/>
      <c r="I127" s="16">
        <f>F127*H127</f>
        <v>0</v>
      </c>
      <c r="J127" s="16">
        <f>G127*I127/100</f>
        <v>0</v>
      </c>
      <c r="K127" s="16">
        <f>I127+J127</f>
        <v>0</v>
      </c>
    </row>
    <row r="128" spans="1:15" ht="20.100000000000001" customHeight="1" outlineLevel="2" x14ac:dyDescent="0.25">
      <c r="A128" s="56" t="s">
        <v>29</v>
      </c>
      <c r="B128" s="57"/>
      <c r="C128" s="57"/>
      <c r="D128" s="57"/>
      <c r="E128" s="4"/>
      <c r="F128" s="4"/>
      <c r="G128" s="4"/>
      <c r="H128" s="4"/>
      <c r="I128" s="5">
        <f>SUM(I130)</f>
        <v>0</v>
      </c>
      <c r="J128" s="5">
        <f>SUM(J130)</f>
        <v>0</v>
      </c>
      <c r="K128" s="5">
        <f>SUM(K130)</f>
        <v>0</v>
      </c>
      <c r="L128" s="12">
        <v>2</v>
      </c>
      <c r="M128" s="15">
        <f>SUM(I128)</f>
        <v>0</v>
      </c>
      <c r="N128" s="15">
        <f>SUM(J128)</f>
        <v>0</v>
      </c>
      <c r="O128" s="15">
        <f>SUM(K128)</f>
        <v>0</v>
      </c>
    </row>
    <row r="129" spans="1:15" ht="15" customHeight="1" outlineLevel="3" x14ac:dyDescent="0.25">
      <c r="A129" s="6"/>
      <c r="B129" s="13" t="s">
        <v>36</v>
      </c>
      <c r="C129" s="13" t="s">
        <v>37</v>
      </c>
      <c r="D129" s="13" t="s">
        <v>38</v>
      </c>
      <c r="E129" s="14" t="s">
        <v>39</v>
      </c>
      <c r="F129" s="14" t="s">
        <v>40</v>
      </c>
      <c r="G129" s="14" t="s">
        <v>41</v>
      </c>
      <c r="H129" s="14" t="s">
        <v>42</v>
      </c>
      <c r="I129" s="14" t="s">
        <v>17</v>
      </c>
      <c r="J129" s="14" t="s">
        <v>18</v>
      </c>
      <c r="K129" s="14" t="s">
        <v>19</v>
      </c>
    </row>
    <row r="130" spans="1:15" outlineLevel="4" x14ac:dyDescent="0.25">
      <c r="A130" s="3"/>
      <c r="B130" s="1" t="s">
        <v>190</v>
      </c>
      <c r="C130" s="7" t="s">
        <v>188</v>
      </c>
      <c r="D130" s="8" t="s">
        <v>189</v>
      </c>
      <c r="E130" s="1" t="s">
        <v>145</v>
      </c>
      <c r="F130" s="1">
        <v>8.1999999999999993</v>
      </c>
      <c r="G130" s="2">
        <v>21</v>
      </c>
      <c r="H130" s="16"/>
      <c r="I130" s="16">
        <f>F130*H130</f>
        <v>0</v>
      </c>
      <c r="J130" s="16">
        <f>G130*I130/100</f>
        <v>0</v>
      </c>
      <c r="K130" s="16">
        <f>I130+J130</f>
        <v>0</v>
      </c>
    </row>
    <row r="131" spans="1:15" ht="20.100000000000001" customHeight="1" outlineLevel="2" x14ac:dyDescent="0.25">
      <c r="A131" s="56" t="s">
        <v>30</v>
      </c>
      <c r="B131" s="57"/>
      <c r="C131" s="57"/>
      <c r="D131" s="57"/>
      <c r="E131" s="4"/>
      <c r="F131" s="4"/>
      <c r="G131" s="4"/>
      <c r="H131" s="4"/>
      <c r="I131" s="5">
        <f>SUM(I133:I137,I139,I138,I140:I141)</f>
        <v>0</v>
      </c>
      <c r="J131" s="5">
        <f>SUM(J133:J137,J139,J141,J138,J140)</f>
        <v>0</v>
      </c>
      <c r="K131" s="5">
        <f>SUM(K133,K135,K137,K139,K141,K134,K136,K138,K140)</f>
        <v>0</v>
      </c>
      <c r="L131" s="12">
        <v>2</v>
      </c>
      <c r="M131" s="15">
        <f>SUM(I131)</f>
        <v>0</v>
      </c>
      <c r="N131" s="15">
        <f>SUM(J131)</f>
        <v>0</v>
      </c>
      <c r="O131" s="15">
        <f>SUM(K131)</f>
        <v>0</v>
      </c>
    </row>
    <row r="132" spans="1:15" ht="15" customHeight="1" outlineLevel="3" x14ac:dyDescent="0.25">
      <c r="A132" s="6"/>
      <c r="B132" s="13" t="s">
        <v>36</v>
      </c>
      <c r="C132" s="13" t="s">
        <v>37</v>
      </c>
      <c r="D132" s="13" t="s">
        <v>38</v>
      </c>
      <c r="E132" s="14" t="s">
        <v>39</v>
      </c>
      <c r="F132" s="14" t="s">
        <v>40</v>
      </c>
      <c r="G132" s="14" t="s">
        <v>41</v>
      </c>
      <c r="H132" s="14" t="s">
        <v>42</v>
      </c>
      <c r="I132" s="14" t="s">
        <v>17</v>
      </c>
      <c r="J132" s="14" t="s">
        <v>18</v>
      </c>
      <c r="K132" s="14" t="s">
        <v>19</v>
      </c>
    </row>
    <row r="133" spans="1:15" outlineLevel="4" x14ac:dyDescent="0.25">
      <c r="A133" s="3"/>
      <c r="B133" s="1" t="s">
        <v>193</v>
      </c>
      <c r="C133" s="7" t="s">
        <v>191</v>
      </c>
      <c r="D133" s="8" t="s">
        <v>192</v>
      </c>
      <c r="E133" s="1" t="s">
        <v>180</v>
      </c>
      <c r="F133" s="1">
        <v>217</v>
      </c>
      <c r="G133" s="2">
        <v>21</v>
      </c>
      <c r="H133" s="16"/>
      <c r="I133" s="16">
        <f t="shared" ref="I133:I141" si="21">F133*H133</f>
        <v>0</v>
      </c>
      <c r="J133" s="16">
        <f t="shared" ref="J133:J141" si="22">G133*I133/100</f>
        <v>0</v>
      </c>
      <c r="K133" s="16">
        <f t="shared" ref="K133:K141" si="23">I133+J133</f>
        <v>0</v>
      </c>
    </row>
    <row r="134" spans="1:15" outlineLevel="4" x14ac:dyDescent="0.25">
      <c r="A134" s="3"/>
      <c r="B134" s="1" t="s">
        <v>197</v>
      </c>
      <c r="C134" s="7" t="s">
        <v>194</v>
      </c>
      <c r="D134" s="8" t="s">
        <v>195</v>
      </c>
      <c r="E134" s="1" t="s">
        <v>196</v>
      </c>
      <c r="F134" s="1">
        <v>73</v>
      </c>
      <c r="G134" s="2">
        <v>21</v>
      </c>
      <c r="H134" s="16"/>
      <c r="I134" s="16">
        <f t="shared" si="21"/>
        <v>0</v>
      </c>
      <c r="J134" s="16">
        <f t="shared" si="22"/>
        <v>0</v>
      </c>
      <c r="K134" s="16">
        <f t="shared" si="23"/>
        <v>0</v>
      </c>
    </row>
    <row r="135" spans="1:15" outlineLevel="4" x14ac:dyDescent="0.25">
      <c r="A135" s="3"/>
      <c r="B135" s="1" t="s">
        <v>200</v>
      </c>
      <c r="C135" s="7" t="s">
        <v>198</v>
      </c>
      <c r="D135" s="8" t="s">
        <v>199</v>
      </c>
      <c r="E135" s="1" t="s">
        <v>180</v>
      </c>
      <c r="F135" s="1">
        <v>284</v>
      </c>
      <c r="G135" s="2">
        <v>21</v>
      </c>
      <c r="H135" s="16"/>
      <c r="I135" s="16">
        <f t="shared" si="21"/>
        <v>0</v>
      </c>
      <c r="J135" s="16">
        <f t="shared" si="22"/>
        <v>0</v>
      </c>
      <c r="K135" s="16">
        <f t="shared" si="23"/>
        <v>0</v>
      </c>
    </row>
    <row r="136" spans="1:15" outlineLevel="4" x14ac:dyDescent="0.25">
      <c r="A136" s="3"/>
      <c r="B136" s="1" t="s">
        <v>203</v>
      </c>
      <c r="C136" s="7" t="s">
        <v>201</v>
      </c>
      <c r="D136" s="8" t="s">
        <v>202</v>
      </c>
      <c r="E136" s="1" t="s">
        <v>196</v>
      </c>
      <c r="F136" s="1">
        <v>48</v>
      </c>
      <c r="G136" s="2">
        <v>21</v>
      </c>
      <c r="H136" s="16"/>
      <c r="I136" s="16">
        <f t="shared" si="21"/>
        <v>0</v>
      </c>
      <c r="J136" s="16">
        <f t="shared" si="22"/>
        <v>0</v>
      </c>
      <c r="K136" s="16">
        <f t="shared" si="23"/>
        <v>0</v>
      </c>
    </row>
    <row r="137" spans="1:15" ht="22.5" outlineLevel="4" x14ac:dyDescent="0.25">
      <c r="A137" s="3"/>
      <c r="B137" s="1" t="s">
        <v>206</v>
      </c>
      <c r="C137" s="7" t="s">
        <v>204</v>
      </c>
      <c r="D137" s="8" t="s">
        <v>205</v>
      </c>
      <c r="E137" s="1" t="s">
        <v>196</v>
      </c>
      <c r="F137" s="1">
        <v>24</v>
      </c>
      <c r="G137" s="2">
        <v>21</v>
      </c>
      <c r="H137" s="16"/>
      <c r="I137" s="16">
        <f t="shared" si="21"/>
        <v>0</v>
      </c>
      <c r="J137" s="16">
        <f t="shared" si="22"/>
        <v>0</v>
      </c>
      <c r="K137" s="16">
        <f t="shared" si="23"/>
        <v>0</v>
      </c>
    </row>
    <row r="138" spans="1:15" outlineLevel="4" x14ac:dyDescent="0.25">
      <c r="A138" s="3"/>
      <c r="B138" s="1" t="s">
        <v>209</v>
      </c>
      <c r="C138" s="7" t="s">
        <v>207</v>
      </c>
      <c r="D138" s="8" t="s">
        <v>208</v>
      </c>
      <c r="E138" s="1" t="s">
        <v>180</v>
      </c>
      <c r="F138" s="1">
        <v>284</v>
      </c>
      <c r="G138" s="2">
        <v>21</v>
      </c>
      <c r="H138" s="16"/>
      <c r="I138" s="16">
        <f t="shared" si="21"/>
        <v>0</v>
      </c>
      <c r="J138" s="16">
        <f t="shared" si="22"/>
        <v>0</v>
      </c>
      <c r="K138" s="16">
        <f t="shared" si="23"/>
        <v>0</v>
      </c>
    </row>
    <row r="139" spans="1:15" outlineLevel="4" x14ac:dyDescent="0.25">
      <c r="A139" s="3"/>
      <c r="B139" s="1" t="s">
        <v>212</v>
      </c>
      <c r="C139" s="7" t="s">
        <v>210</v>
      </c>
      <c r="D139" s="8" t="s">
        <v>211</v>
      </c>
      <c r="E139" s="1" t="s">
        <v>180</v>
      </c>
      <c r="F139" s="1">
        <v>284</v>
      </c>
      <c r="G139" s="2">
        <v>21</v>
      </c>
      <c r="H139" s="16"/>
      <c r="I139" s="16">
        <f t="shared" si="21"/>
        <v>0</v>
      </c>
      <c r="J139" s="16">
        <f t="shared" si="22"/>
        <v>0</v>
      </c>
      <c r="K139" s="16">
        <f t="shared" si="23"/>
        <v>0</v>
      </c>
    </row>
    <row r="140" spans="1:15" ht="22.5" outlineLevel="4" x14ac:dyDescent="0.25">
      <c r="A140" s="3"/>
      <c r="B140" s="1" t="s">
        <v>215</v>
      </c>
      <c r="C140" s="7" t="s">
        <v>216</v>
      </c>
      <c r="D140" s="8" t="s">
        <v>217</v>
      </c>
      <c r="E140" s="1" t="s">
        <v>196</v>
      </c>
      <c r="F140" s="1">
        <v>12</v>
      </c>
      <c r="G140" s="2">
        <v>21</v>
      </c>
      <c r="H140" s="16"/>
      <c r="I140" s="16">
        <f t="shared" si="21"/>
        <v>0</v>
      </c>
      <c r="J140" s="16">
        <f t="shared" si="22"/>
        <v>0</v>
      </c>
      <c r="K140" s="16">
        <f t="shared" si="23"/>
        <v>0</v>
      </c>
    </row>
    <row r="141" spans="1:15" ht="22.5" outlineLevel="4" x14ac:dyDescent="0.25">
      <c r="A141" s="3"/>
      <c r="B141" s="1" t="s">
        <v>218</v>
      </c>
      <c r="C141" s="7" t="s">
        <v>222</v>
      </c>
      <c r="D141" s="8" t="s">
        <v>223</v>
      </c>
      <c r="E141" s="1" t="s">
        <v>196</v>
      </c>
      <c r="F141" s="1">
        <v>1</v>
      </c>
      <c r="G141" s="2">
        <v>21</v>
      </c>
      <c r="H141" s="16"/>
      <c r="I141" s="16">
        <f t="shared" si="21"/>
        <v>0</v>
      </c>
      <c r="J141" s="16">
        <f t="shared" si="22"/>
        <v>0</v>
      </c>
      <c r="K141" s="16">
        <f t="shared" si="23"/>
        <v>0</v>
      </c>
    </row>
    <row r="142" spans="1:15" ht="20.100000000000001" customHeight="1" outlineLevel="2" x14ac:dyDescent="0.25">
      <c r="A142" s="56" t="s">
        <v>31</v>
      </c>
      <c r="B142" s="57"/>
      <c r="C142" s="57"/>
      <c r="D142" s="57"/>
      <c r="E142" s="4"/>
      <c r="F142" s="4"/>
      <c r="G142" s="4"/>
      <c r="H142" s="4"/>
      <c r="I142" s="5">
        <f>SUM(I144:I150)</f>
        <v>0</v>
      </c>
      <c r="J142" s="5">
        <f>SUM(J144:J150)</f>
        <v>0</v>
      </c>
      <c r="K142" s="5">
        <f>SUM(K144:K150)</f>
        <v>0</v>
      </c>
      <c r="L142" s="12">
        <v>2</v>
      </c>
      <c r="M142" s="15">
        <f>SUM(I142)</f>
        <v>0</v>
      </c>
      <c r="N142" s="15">
        <f>SUM(J142)</f>
        <v>0</v>
      </c>
      <c r="O142" s="15">
        <f>SUM(K142)</f>
        <v>0</v>
      </c>
    </row>
    <row r="143" spans="1:15" ht="15" customHeight="1" outlineLevel="3" x14ac:dyDescent="0.25">
      <c r="A143" s="6"/>
      <c r="B143" s="13" t="s">
        <v>36</v>
      </c>
      <c r="C143" s="13" t="s">
        <v>37</v>
      </c>
      <c r="D143" s="13" t="s">
        <v>38</v>
      </c>
      <c r="E143" s="14" t="s">
        <v>39</v>
      </c>
      <c r="F143" s="14" t="s">
        <v>40</v>
      </c>
      <c r="G143" s="14" t="s">
        <v>41</v>
      </c>
      <c r="H143" s="14" t="s">
        <v>42</v>
      </c>
      <c r="I143" s="14" t="s">
        <v>17</v>
      </c>
      <c r="J143" s="14" t="s">
        <v>18</v>
      </c>
      <c r="K143" s="14" t="s">
        <v>19</v>
      </c>
    </row>
    <row r="144" spans="1:15" ht="22.5" outlineLevel="4" x14ac:dyDescent="0.25">
      <c r="A144" s="3"/>
      <c r="B144" s="1" t="s">
        <v>221</v>
      </c>
      <c r="C144" s="7" t="s">
        <v>225</v>
      </c>
      <c r="D144" s="8" t="s">
        <v>226</v>
      </c>
      <c r="E144" s="1" t="s">
        <v>123</v>
      </c>
      <c r="F144" s="1">
        <v>17.248999999999999</v>
      </c>
      <c r="G144" s="2">
        <v>21</v>
      </c>
      <c r="H144" s="16"/>
      <c r="I144" s="16">
        <f>F144*H144</f>
        <v>0</v>
      </c>
      <c r="J144" s="16">
        <f>G144*I144/100</f>
        <v>0</v>
      </c>
      <c r="K144" s="16">
        <f>I144+J144</f>
        <v>0</v>
      </c>
    </row>
    <row r="145" spans="1:15" ht="22.5" outlineLevel="4" x14ac:dyDescent="0.25">
      <c r="A145" s="3"/>
      <c r="B145" s="1" t="s">
        <v>224</v>
      </c>
      <c r="C145" s="7" t="s">
        <v>231</v>
      </c>
      <c r="D145" s="8" t="s">
        <v>232</v>
      </c>
      <c r="E145" s="1" t="s">
        <v>123</v>
      </c>
      <c r="F145" s="1">
        <v>6</v>
      </c>
      <c r="G145" s="2">
        <v>21</v>
      </c>
      <c r="H145" s="16"/>
      <c r="I145" s="16">
        <f>F145*H145</f>
        <v>0</v>
      </c>
      <c r="J145" s="16">
        <f>G145*I145/100</f>
        <v>0</v>
      </c>
      <c r="K145" s="16">
        <f>I145+J145</f>
        <v>0</v>
      </c>
    </row>
    <row r="146" spans="1:15" ht="22.5" outlineLevel="4" x14ac:dyDescent="0.25">
      <c r="A146" s="3"/>
      <c r="B146" s="1" t="s">
        <v>227</v>
      </c>
      <c r="C146" s="7" t="s">
        <v>420</v>
      </c>
      <c r="D146" s="8" t="s">
        <v>421</v>
      </c>
      <c r="E146" s="1" t="s">
        <v>123</v>
      </c>
      <c r="F146" s="1" t="s">
        <v>422</v>
      </c>
      <c r="G146" s="2">
        <v>21</v>
      </c>
      <c r="H146" s="16"/>
      <c r="I146" s="16">
        <f>F146*H146</f>
        <v>0</v>
      </c>
      <c r="J146" s="16">
        <f>G146*I146/100</f>
        <v>0</v>
      </c>
      <c r="K146" s="16">
        <f>I146+J146</f>
        <v>0</v>
      </c>
    </row>
    <row r="147" spans="1:15" s="33" customFormat="1" outlineLevel="3" x14ac:dyDescent="0.25">
      <c r="A147" s="3"/>
      <c r="B147" s="1" t="s">
        <v>230</v>
      </c>
      <c r="C147" s="7" t="s">
        <v>423</v>
      </c>
      <c r="D147" s="8" t="s">
        <v>424</v>
      </c>
      <c r="E147" s="1" t="s">
        <v>167</v>
      </c>
      <c r="F147" s="1" t="s">
        <v>431</v>
      </c>
      <c r="G147" s="2">
        <v>21</v>
      </c>
      <c r="H147" s="16"/>
      <c r="I147" s="16">
        <f t="shared" ref="I147:I150" si="24">F147*H147</f>
        <v>0</v>
      </c>
      <c r="J147" s="16">
        <f t="shared" ref="J147:J150" si="25">G147*I147/100</f>
        <v>0</v>
      </c>
      <c r="K147" s="16">
        <f t="shared" ref="K147:K150" si="26">I147+J147</f>
        <v>0</v>
      </c>
    </row>
    <row r="148" spans="1:15" s="33" customFormat="1" outlineLevel="3" x14ac:dyDescent="0.25">
      <c r="A148" s="3"/>
      <c r="B148" s="1" t="s">
        <v>233</v>
      </c>
      <c r="C148" s="7" t="s">
        <v>425</v>
      </c>
      <c r="D148" s="8" t="s">
        <v>426</v>
      </c>
      <c r="E148" s="1" t="s">
        <v>167</v>
      </c>
      <c r="F148" s="1" t="s">
        <v>432</v>
      </c>
      <c r="G148" s="2">
        <v>21</v>
      </c>
      <c r="H148" s="16"/>
      <c r="I148" s="16">
        <f t="shared" si="24"/>
        <v>0</v>
      </c>
      <c r="J148" s="16">
        <f t="shared" si="25"/>
        <v>0</v>
      </c>
      <c r="K148" s="16">
        <f t="shared" si="26"/>
        <v>0</v>
      </c>
    </row>
    <row r="149" spans="1:15" s="33" customFormat="1" outlineLevel="3" x14ac:dyDescent="0.25">
      <c r="A149" s="3"/>
      <c r="B149" s="1" t="s">
        <v>281</v>
      </c>
      <c r="C149" s="7" t="s">
        <v>427</v>
      </c>
      <c r="D149" s="8" t="s">
        <v>428</v>
      </c>
      <c r="E149" s="1" t="s">
        <v>167</v>
      </c>
      <c r="F149" s="1" t="s">
        <v>431</v>
      </c>
      <c r="G149" s="2">
        <v>21</v>
      </c>
      <c r="H149" s="16"/>
      <c r="I149" s="16">
        <f t="shared" si="24"/>
        <v>0</v>
      </c>
      <c r="J149" s="16">
        <f t="shared" si="25"/>
        <v>0</v>
      </c>
      <c r="K149" s="16">
        <f t="shared" si="26"/>
        <v>0</v>
      </c>
    </row>
    <row r="150" spans="1:15" s="33" customFormat="1" ht="22.5" outlineLevel="3" x14ac:dyDescent="0.25">
      <c r="A150" s="3"/>
      <c r="B150" s="1" t="s">
        <v>284</v>
      </c>
      <c r="C150" s="7" t="s">
        <v>429</v>
      </c>
      <c r="D150" s="8" t="s">
        <v>430</v>
      </c>
      <c r="E150" s="1" t="s">
        <v>167</v>
      </c>
      <c r="F150" s="1" t="s">
        <v>431</v>
      </c>
      <c r="G150" s="2">
        <v>21</v>
      </c>
      <c r="H150" s="16"/>
      <c r="I150" s="16">
        <f t="shared" si="24"/>
        <v>0</v>
      </c>
      <c r="J150" s="16">
        <f t="shared" si="25"/>
        <v>0</v>
      </c>
      <c r="K150" s="16">
        <f t="shared" si="26"/>
        <v>0</v>
      </c>
    </row>
    <row r="151" spans="1:15" ht="20.100000000000001" customHeight="1" outlineLevel="2" x14ac:dyDescent="0.25">
      <c r="A151" s="56" t="s">
        <v>32</v>
      </c>
      <c r="B151" s="57"/>
      <c r="C151" s="57"/>
      <c r="D151" s="57"/>
      <c r="E151" s="4"/>
      <c r="F151" s="4"/>
      <c r="G151" s="4"/>
      <c r="H151" s="4"/>
      <c r="I151" s="5">
        <f>SUM(I153)</f>
        <v>0</v>
      </c>
      <c r="J151" s="5">
        <f>SUM(J153)</f>
        <v>0</v>
      </c>
      <c r="K151" s="5">
        <f>SUM(K153)</f>
        <v>0</v>
      </c>
      <c r="L151" s="12">
        <v>2</v>
      </c>
      <c r="M151" s="15">
        <f>SUM(I151)</f>
        <v>0</v>
      </c>
      <c r="N151" s="15">
        <f>SUM(J151)</f>
        <v>0</v>
      </c>
      <c r="O151" s="15">
        <f>SUM(K151)</f>
        <v>0</v>
      </c>
    </row>
    <row r="152" spans="1:15" ht="15" customHeight="1" outlineLevel="3" x14ac:dyDescent="0.25">
      <c r="A152" s="6"/>
      <c r="B152" s="13" t="s">
        <v>36</v>
      </c>
      <c r="C152" s="13" t="s">
        <v>37</v>
      </c>
      <c r="D152" s="13" t="s">
        <v>38</v>
      </c>
      <c r="E152" s="14" t="s">
        <v>39</v>
      </c>
      <c r="F152" s="14" t="s">
        <v>40</v>
      </c>
      <c r="G152" s="14" t="s">
        <v>41</v>
      </c>
      <c r="H152" s="14" t="s">
        <v>42</v>
      </c>
      <c r="I152" s="14" t="s">
        <v>17</v>
      </c>
      <c r="J152" s="14" t="s">
        <v>18</v>
      </c>
      <c r="K152" s="14" t="s">
        <v>19</v>
      </c>
    </row>
    <row r="153" spans="1:15" outlineLevel="4" x14ac:dyDescent="0.25">
      <c r="A153" s="3"/>
      <c r="B153" s="1" t="s">
        <v>287</v>
      </c>
      <c r="C153" s="7" t="s">
        <v>234</v>
      </c>
      <c r="D153" s="8" t="s">
        <v>235</v>
      </c>
      <c r="E153" s="1" t="s">
        <v>167</v>
      </c>
      <c r="F153" s="1">
        <v>2336.2649999999999</v>
      </c>
      <c r="G153" s="2">
        <v>21</v>
      </c>
      <c r="H153" s="16"/>
      <c r="I153" s="16">
        <f>F153*H153</f>
        <v>0</v>
      </c>
      <c r="J153" s="16">
        <f>G153*I153/100</f>
        <v>0</v>
      </c>
      <c r="K153" s="16">
        <f>I153+J153</f>
        <v>0</v>
      </c>
    </row>
    <row r="154" spans="1:15" ht="20.100000000000001" customHeight="1" outlineLevel="1" x14ac:dyDescent="0.25">
      <c r="A154" s="58" t="s">
        <v>34</v>
      </c>
      <c r="B154" s="57"/>
      <c r="C154" s="57"/>
      <c r="D154" s="57"/>
      <c r="E154" s="4"/>
      <c r="F154" s="4"/>
      <c r="G154" s="4"/>
      <c r="H154" s="4"/>
      <c r="I154" s="5">
        <f>SUM(I155,I174,I178,I241)</f>
        <v>0</v>
      </c>
      <c r="J154" s="5">
        <f>SUM(J155,J174,J178,J241)</f>
        <v>0</v>
      </c>
      <c r="K154" s="5">
        <f>SUM(K155,K241,K174,K178)</f>
        <v>0</v>
      </c>
      <c r="L154" s="12">
        <v>1</v>
      </c>
      <c r="M154" s="15">
        <f t="shared" ref="M154:O155" si="27">SUM(I154)</f>
        <v>0</v>
      </c>
      <c r="N154" s="15">
        <f t="shared" si="27"/>
        <v>0</v>
      </c>
      <c r="O154" s="15">
        <f t="shared" si="27"/>
        <v>0</v>
      </c>
    </row>
    <row r="155" spans="1:15" ht="20.100000000000001" customHeight="1" outlineLevel="2" x14ac:dyDescent="0.25">
      <c r="A155" s="56" t="s">
        <v>26</v>
      </c>
      <c r="B155" s="57"/>
      <c r="C155" s="57"/>
      <c r="D155" s="57"/>
      <c r="E155" s="4"/>
      <c r="F155" s="4"/>
      <c r="G155" s="4"/>
      <c r="H155" s="4"/>
      <c r="I155" s="5">
        <f>SUM(I157:I166,I171:I173,I168:I170,I167)</f>
        <v>0</v>
      </c>
      <c r="J155" s="5">
        <f>SUM(J157:J158,J160:J162,J164:J173,J159,J163)</f>
        <v>0</v>
      </c>
      <c r="K155" s="5">
        <f>SUM(K157:K173)</f>
        <v>0</v>
      </c>
      <c r="L155" s="12">
        <v>2</v>
      </c>
      <c r="M155" s="15">
        <f t="shared" si="27"/>
        <v>0</v>
      </c>
      <c r="N155" s="15">
        <f t="shared" si="27"/>
        <v>0</v>
      </c>
      <c r="O155" s="15">
        <f t="shared" si="27"/>
        <v>0</v>
      </c>
    </row>
    <row r="156" spans="1:15" ht="15" customHeight="1" outlineLevel="3" x14ac:dyDescent="0.25">
      <c r="A156" s="6"/>
      <c r="B156" s="13" t="s">
        <v>36</v>
      </c>
      <c r="C156" s="13" t="s">
        <v>37</v>
      </c>
      <c r="D156" s="13" t="s">
        <v>38</v>
      </c>
      <c r="E156" s="14" t="s">
        <v>39</v>
      </c>
      <c r="F156" s="14" t="s">
        <v>40</v>
      </c>
      <c r="G156" s="14" t="s">
        <v>41</v>
      </c>
      <c r="H156" s="14" t="s">
        <v>42</v>
      </c>
      <c r="I156" s="14" t="s">
        <v>17</v>
      </c>
      <c r="J156" s="14" t="s">
        <v>18</v>
      </c>
      <c r="K156" s="14" t="s">
        <v>19</v>
      </c>
    </row>
    <row r="157" spans="1:15" outlineLevel="4" x14ac:dyDescent="0.25">
      <c r="A157" s="3"/>
      <c r="B157" s="1" t="s">
        <v>112</v>
      </c>
      <c r="C157" s="7" t="s">
        <v>113</v>
      </c>
      <c r="D157" s="8" t="s">
        <v>114</v>
      </c>
      <c r="E157" s="1" t="s">
        <v>115</v>
      </c>
      <c r="F157" s="1">
        <v>90</v>
      </c>
      <c r="G157" s="2">
        <v>21</v>
      </c>
      <c r="H157" s="16"/>
      <c r="I157" s="16">
        <f t="shared" ref="I157:I173" si="28">F157*H157</f>
        <v>0</v>
      </c>
      <c r="J157" s="16">
        <f t="shared" ref="J157:J173" si="29">G157*I157/100</f>
        <v>0</v>
      </c>
      <c r="K157" s="16">
        <f t="shared" ref="K157:K173" si="30">I157+J157</f>
        <v>0</v>
      </c>
    </row>
    <row r="158" spans="1:15" ht="22.5" outlineLevel="4" x14ac:dyDescent="0.25">
      <c r="A158" s="3"/>
      <c r="B158" s="1" t="s">
        <v>116</v>
      </c>
      <c r="C158" s="7" t="s">
        <v>117</v>
      </c>
      <c r="D158" s="8" t="s">
        <v>118</v>
      </c>
      <c r="E158" s="1" t="s">
        <v>119</v>
      </c>
      <c r="F158" s="1">
        <v>10</v>
      </c>
      <c r="G158" s="2">
        <v>21</v>
      </c>
      <c r="H158" s="16"/>
      <c r="I158" s="16">
        <f t="shared" si="28"/>
        <v>0</v>
      </c>
      <c r="J158" s="16">
        <f t="shared" si="29"/>
        <v>0</v>
      </c>
      <c r="K158" s="16">
        <f t="shared" si="30"/>
        <v>0</v>
      </c>
    </row>
    <row r="159" spans="1:15" ht="22.5" outlineLevel="4" x14ac:dyDescent="0.25">
      <c r="A159" s="3"/>
      <c r="B159" s="1" t="s">
        <v>120</v>
      </c>
      <c r="C159" s="7" t="s">
        <v>121</v>
      </c>
      <c r="D159" s="8" t="s">
        <v>122</v>
      </c>
      <c r="E159" s="1" t="s">
        <v>123</v>
      </c>
      <c r="F159" s="1">
        <v>598</v>
      </c>
      <c r="G159" s="2">
        <v>21</v>
      </c>
      <c r="H159" s="16"/>
      <c r="I159" s="16">
        <f t="shared" si="28"/>
        <v>0</v>
      </c>
      <c r="J159" s="16">
        <f t="shared" si="29"/>
        <v>0</v>
      </c>
      <c r="K159" s="16">
        <f t="shared" si="30"/>
        <v>0</v>
      </c>
    </row>
    <row r="160" spans="1:15" ht="22.5" outlineLevel="4" x14ac:dyDescent="0.25">
      <c r="A160" s="3"/>
      <c r="B160" s="1" t="s">
        <v>124</v>
      </c>
      <c r="C160" s="7" t="s">
        <v>125</v>
      </c>
      <c r="D160" s="8" t="s">
        <v>126</v>
      </c>
      <c r="E160" s="1" t="s">
        <v>123</v>
      </c>
      <c r="F160" s="1">
        <v>598</v>
      </c>
      <c r="G160" s="2">
        <v>21</v>
      </c>
      <c r="H160" s="16"/>
      <c r="I160" s="16">
        <f t="shared" si="28"/>
        <v>0</v>
      </c>
      <c r="J160" s="16">
        <f t="shared" si="29"/>
        <v>0</v>
      </c>
      <c r="K160" s="16">
        <f t="shared" si="30"/>
        <v>0</v>
      </c>
    </row>
    <row r="161" spans="1:15" outlineLevel="4" x14ac:dyDescent="0.25">
      <c r="A161" s="3"/>
      <c r="B161" s="1" t="s">
        <v>127</v>
      </c>
      <c r="C161" s="7" t="s">
        <v>128</v>
      </c>
      <c r="D161" s="8" t="s">
        <v>129</v>
      </c>
      <c r="E161" s="1" t="s">
        <v>123</v>
      </c>
      <c r="F161" s="1">
        <v>598</v>
      </c>
      <c r="G161" s="2">
        <v>21</v>
      </c>
      <c r="H161" s="16"/>
      <c r="I161" s="16">
        <f t="shared" si="28"/>
        <v>0</v>
      </c>
      <c r="J161" s="16">
        <f t="shared" si="29"/>
        <v>0</v>
      </c>
      <c r="K161" s="16">
        <f t="shared" si="30"/>
        <v>0</v>
      </c>
    </row>
    <row r="162" spans="1:15" outlineLevel="4" x14ac:dyDescent="0.25">
      <c r="A162" s="3"/>
      <c r="B162" s="1" t="s">
        <v>130</v>
      </c>
      <c r="C162" s="7" t="s">
        <v>140</v>
      </c>
      <c r="D162" s="8" t="s">
        <v>141</v>
      </c>
      <c r="E162" s="1" t="s">
        <v>123</v>
      </c>
      <c r="F162" s="1">
        <v>100</v>
      </c>
      <c r="G162" s="2">
        <v>21</v>
      </c>
      <c r="H162" s="16"/>
      <c r="I162" s="16">
        <f t="shared" si="28"/>
        <v>0</v>
      </c>
      <c r="J162" s="16">
        <f t="shared" si="29"/>
        <v>0</v>
      </c>
      <c r="K162" s="16">
        <f t="shared" si="30"/>
        <v>0</v>
      </c>
    </row>
    <row r="163" spans="1:15" outlineLevel="4" x14ac:dyDescent="0.25">
      <c r="A163" s="3"/>
      <c r="B163" s="1" t="s">
        <v>133</v>
      </c>
      <c r="C163" s="7" t="s">
        <v>143</v>
      </c>
      <c r="D163" s="8" t="s">
        <v>144</v>
      </c>
      <c r="E163" s="1" t="s">
        <v>145</v>
      </c>
      <c r="F163" s="1">
        <v>2337</v>
      </c>
      <c r="G163" s="2">
        <v>21</v>
      </c>
      <c r="H163" s="16"/>
      <c r="I163" s="16">
        <f t="shared" si="28"/>
        <v>0</v>
      </c>
      <c r="J163" s="16">
        <f t="shared" si="29"/>
        <v>0</v>
      </c>
      <c r="K163" s="16">
        <f t="shared" si="30"/>
        <v>0</v>
      </c>
    </row>
    <row r="164" spans="1:15" outlineLevel="4" x14ac:dyDescent="0.25">
      <c r="A164" s="3"/>
      <c r="B164" s="1" t="s">
        <v>136</v>
      </c>
      <c r="C164" s="7" t="s">
        <v>147</v>
      </c>
      <c r="D164" s="8" t="s">
        <v>148</v>
      </c>
      <c r="E164" s="1" t="s">
        <v>145</v>
      </c>
      <c r="F164" s="1">
        <v>2337</v>
      </c>
      <c r="G164" s="2">
        <v>21</v>
      </c>
      <c r="H164" s="16"/>
      <c r="I164" s="16">
        <f t="shared" si="28"/>
        <v>0</v>
      </c>
      <c r="J164" s="16">
        <f t="shared" si="29"/>
        <v>0</v>
      </c>
      <c r="K164" s="16">
        <f t="shared" si="30"/>
        <v>0</v>
      </c>
    </row>
    <row r="165" spans="1:15" outlineLevel="4" x14ac:dyDescent="0.25">
      <c r="A165" s="3"/>
      <c r="B165" s="1" t="s">
        <v>139</v>
      </c>
      <c r="C165" s="7" t="s">
        <v>150</v>
      </c>
      <c r="D165" s="8" t="s">
        <v>151</v>
      </c>
      <c r="E165" s="1" t="s">
        <v>123</v>
      </c>
      <c r="F165" s="1">
        <v>598</v>
      </c>
      <c r="G165" s="2">
        <v>21</v>
      </c>
      <c r="H165" s="16"/>
      <c r="I165" s="16">
        <f t="shared" si="28"/>
        <v>0</v>
      </c>
      <c r="J165" s="16">
        <f t="shared" si="29"/>
        <v>0</v>
      </c>
      <c r="K165" s="16">
        <f t="shared" si="30"/>
        <v>0</v>
      </c>
    </row>
    <row r="166" spans="1:15" outlineLevel="4" x14ac:dyDescent="0.25">
      <c r="A166" s="3"/>
      <c r="B166" s="1" t="s">
        <v>142</v>
      </c>
      <c r="C166" s="7" t="s">
        <v>153</v>
      </c>
      <c r="D166" s="8" t="s">
        <v>154</v>
      </c>
      <c r="E166" s="1" t="s">
        <v>123</v>
      </c>
      <c r="F166" s="1">
        <v>598</v>
      </c>
      <c r="G166" s="2">
        <v>21</v>
      </c>
      <c r="H166" s="16"/>
      <c r="I166" s="16">
        <f t="shared" si="28"/>
        <v>0</v>
      </c>
      <c r="J166" s="16">
        <f t="shared" si="29"/>
        <v>0</v>
      </c>
      <c r="K166" s="16">
        <f t="shared" si="30"/>
        <v>0</v>
      </c>
    </row>
    <row r="167" spans="1:15" ht="22.5" outlineLevel="4" x14ac:dyDescent="0.25">
      <c r="A167" s="3"/>
      <c r="B167" s="1" t="s">
        <v>146</v>
      </c>
      <c r="C167" s="7" t="s">
        <v>156</v>
      </c>
      <c r="D167" s="8" t="s">
        <v>157</v>
      </c>
      <c r="E167" s="1" t="s">
        <v>123</v>
      </c>
      <c r="F167" s="1">
        <v>598</v>
      </c>
      <c r="G167" s="2">
        <v>21</v>
      </c>
      <c r="H167" s="16"/>
      <c r="I167" s="16">
        <f t="shared" si="28"/>
        <v>0</v>
      </c>
      <c r="J167" s="16">
        <f t="shared" si="29"/>
        <v>0</v>
      </c>
      <c r="K167" s="16">
        <f t="shared" si="30"/>
        <v>0</v>
      </c>
    </row>
    <row r="168" spans="1:15" ht="22.5" outlineLevel="4" x14ac:dyDescent="0.25">
      <c r="A168" s="3"/>
      <c r="B168" s="1" t="s">
        <v>149</v>
      </c>
      <c r="C168" s="7" t="s">
        <v>159</v>
      </c>
      <c r="D168" s="8" t="s">
        <v>160</v>
      </c>
      <c r="E168" s="1" t="s">
        <v>123</v>
      </c>
      <c r="F168" s="1">
        <v>598</v>
      </c>
      <c r="G168" s="2">
        <v>21</v>
      </c>
      <c r="H168" s="16"/>
      <c r="I168" s="16">
        <f t="shared" si="28"/>
        <v>0</v>
      </c>
      <c r="J168" s="16">
        <f t="shared" si="29"/>
        <v>0</v>
      </c>
      <c r="K168" s="16">
        <f t="shared" si="30"/>
        <v>0</v>
      </c>
    </row>
    <row r="169" spans="1:15" ht="22.5" outlineLevel="4" x14ac:dyDescent="0.25">
      <c r="A169" s="3"/>
      <c r="B169" s="1" t="s">
        <v>152</v>
      </c>
      <c r="C169" s="7" t="s">
        <v>162</v>
      </c>
      <c r="D169" s="8" t="s">
        <v>163</v>
      </c>
      <c r="E169" s="1" t="s">
        <v>123</v>
      </c>
      <c r="F169" s="1">
        <v>1196</v>
      </c>
      <c r="G169" s="2">
        <v>21</v>
      </c>
      <c r="H169" s="16"/>
      <c r="I169" s="16">
        <f t="shared" si="28"/>
        <v>0</v>
      </c>
      <c r="J169" s="16">
        <f t="shared" si="29"/>
        <v>0</v>
      </c>
      <c r="K169" s="16">
        <f t="shared" si="30"/>
        <v>0</v>
      </c>
    </row>
    <row r="170" spans="1:15" ht="22.5" outlineLevel="4" x14ac:dyDescent="0.25">
      <c r="A170" s="3"/>
      <c r="B170" s="1" t="s">
        <v>155</v>
      </c>
      <c r="C170" s="7" t="s">
        <v>165</v>
      </c>
      <c r="D170" s="8" t="s">
        <v>166</v>
      </c>
      <c r="E170" s="1" t="s">
        <v>167</v>
      </c>
      <c r="F170" s="1">
        <v>2272.4</v>
      </c>
      <c r="G170" s="2">
        <v>21</v>
      </c>
      <c r="H170" s="16"/>
      <c r="I170" s="16">
        <f t="shared" si="28"/>
        <v>0</v>
      </c>
      <c r="J170" s="16">
        <f t="shared" si="29"/>
        <v>0</v>
      </c>
      <c r="K170" s="16">
        <f t="shared" si="30"/>
        <v>0</v>
      </c>
    </row>
    <row r="171" spans="1:15" outlineLevel="4" x14ac:dyDescent="0.25">
      <c r="A171" s="3"/>
      <c r="B171" s="1" t="s">
        <v>158</v>
      </c>
      <c r="C171" s="7" t="s">
        <v>169</v>
      </c>
      <c r="D171" s="8" t="s">
        <v>170</v>
      </c>
      <c r="E171" s="1" t="s">
        <v>123</v>
      </c>
      <c r="F171" s="1">
        <v>642</v>
      </c>
      <c r="G171" s="2">
        <v>21</v>
      </c>
      <c r="H171" s="16"/>
      <c r="I171" s="16">
        <f t="shared" si="28"/>
        <v>0</v>
      </c>
      <c r="J171" s="16">
        <f t="shared" si="29"/>
        <v>0</v>
      </c>
      <c r="K171" s="16">
        <f t="shared" si="30"/>
        <v>0</v>
      </c>
    </row>
    <row r="172" spans="1:15" outlineLevel="4" x14ac:dyDescent="0.25">
      <c r="A172" s="3"/>
      <c r="B172" s="1" t="s">
        <v>161</v>
      </c>
      <c r="C172" s="7" t="s">
        <v>172</v>
      </c>
      <c r="D172" s="8" t="s">
        <v>173</v>
      </c>
      <c r="E172" s="1" t="s">
        <v>167</v>
      </c>
      <c r="F172" s="1">
        <v>1284</v>
      </c>
      <c r="G172" s="2">
        <v>21</v>
      </c>
      <c r="H172" s="16"/>
      <c r="I172" s="16">
        <f t="shared" si="28"/>
        <v>0</v>
      </c>
      <c r="J172" s="16">
        <f t="shared" si="29"/>
        <v>0</v>
      </c>
      <c r="K172" s="16">
        <f t="shared" si="30"/>
        <v>0</v>
      </c>
    </row>
    <row r="173" spans="1:15" outlineLevel="4" x14ac:dyDescent="0.25">
      <c r="A173" s="3"/>
      <c r="B173" s="1" t="s">
        <v>164</v>
      </c>
      <c r="C173" s="7" t="s">
        <v>175</v>
      </c>
      <c r="D173" s="8" t="s">
        <v>176</v>
      </c>
      <c r="E173" s="1" t="s">
        <v>123</v>
      </c>
      <c r="F173" s="1">
        <v>475</v>
      </c>
      <c r="G173" s="2">
        <v>21</v>
      </c>
      <c r="H173" s="16"/>
      <c r="I173" s="16">
        <f t="shared" si="28"/>
        <v>0</v>
      </c>
      <c r="J173" s="16">
        <f t="shared" si="29"/>
        <v>0</v>
      </c>
      <c r="K173" s="16">
        <f t="shared" si="30"/>
        <v>0</v>
      </c>
    </row>
    <row r="174" spans="1:15" ht="20.100000000000001" customHeight="1" outlineLevel="2" x14ac:dyDescent="0.25">
      <c r="A174" s="56" t="s">
        <v>28</v>
      </c>
      <c r="B174" s="57"/>
      <c r="C174" s="57"/>
      <c r="D174" s="57"/>
      <c r="E174" s="4"/>
      <c r="F174" s="4"/>
      <c r="G174" s="4"/>
      <c r="H174" s="4"/>
      <c r="I174" s="5">
        <f>SUM(I177,I176)</f>
        <v>0</v>
      </c>
      <c r="J174" s="5">
        <f>SUM(J177,J176)</f>
        <v>0</v>
      </c>
      <c r="K174" s="5">
        <f>SUM(K176:K177)</f>
        <v>0</v>
      </c>
      <c r="L174" s="12">
        <v>2</v>
      </c>
      <c r="M174" s="15">
        <f>SUM(I174)</f>
        <v>0</v>
      </c>
      <c r="N174" s="15">
        <f>SUM(J174)</f>
        <v>0</v>
      </c>
      <c r="O174" s="15">
        <f>SUM(K174)</f>
        <v>0</v>
      </c>
    </row>
    <row r="175" spans="1:15" ht="15" customHeight="1" outlineLevel="3" x14ac:dyDescent="0.25">
      <c r="A175" s="6"/>
      <c r="B175" s="13" t="s">
        <v>36</v>
      </c>
      <c r="C175" s="13" t="s">
        <v>37</v>
      </c>
      <c r="D175" s="13" t="s">
        <v>38</v>
      </c>
      <c r="E175" s="14" t="s">
        <v>39</v>
      </c>
      <c r="F175" s="14" t="s">
        <v>40</v>
      </c>
      <c r="G175" s="14" t="s">
        <v>41</v>
      </c>
      <c r="H175" s="14" t="s">
        <v>42</v>
      </c>
      <c r="I175" s="14" t="s">
        <v>17</v>
      </c>
      <c r="J175" s="14" t="s">
        <v>18</v>
      </c>
      <c r="K175" s="14" t="s">
        <v>19</v>
      </c>
    </row>
    <row r="176" spans="1:15" outlineLevel="4" x14ac:dyDescent="0.25">
      <c r="A176" s="3"/>
      <c r="B176" s="1" t="s">
        <v>168</v>
      </c>
      <c r="C176" s="7" t="s">
        <v>185</v>
      </c>
      <c r="D176" s="8" t="s">
        <v>186</v>
      </c>
      <c r="E176" s="1" t="s">
        <v>123</v>
      </c>
      <c r="F176" s="1">
        <v>79</v>
      </c>
      <c r="G176" s="2">
        <v>21</v>
      </c>
      <c r="H176" s="16"/>
      <c r="I176" s="16">
        <f>F176*H176</f>
        <v>0</v>
      </c>
      <c r="J176" s="16">
        <f>G176*I176/100</f>
        <v>0</v>
      </c>
      <c r="K176" s="16">
        <f>I176+J176</f>
        <v>0</v>
      </c>
    </row>
    <row r="177" spans="1:15" outlineLevel="4" x14ac:dyDescent="0.25">
      <c r="A177" s="3"/>
      <c r="B177" s="1" t="s">
        <v>171</v>
      </c>
      <c r="C177" s="7" t="s">
        <v>238</v>
      </c>
      <c r="D177" s="8" t="s">
        <v>239</v>
      </c>
      <c r="E177" s="1" t="s">
        <v>123</v>
      </c>
      <c r="F177" s="1">
        <v>5.6</v>
      </c>
      <c r="G177" s="2">
        <v>21</v>
      </c>
      <c r="H177" s="16"/>
      <c r="I177" s="16">
        <f>F177*H177</f>
        <v>0</v>
      </c>
      <c r="J177" s="16">
        <f>G177*I177/100</f>
        <v>0</v>
      </c>
      <c r="K177" s="16">
        <f>I177+J177</f>
        <v>0</v>
      </c>
    </row>
    <row r="178" spans="1:15" ht="20.100000000000001" customHeight="1" outlineLevel="2" x14ac:dyDescent="0.25">
      <c r="A178" s="56" t="s">
        <v>30</v>
      </c>
      <c r="B178" s="57"/>
      <c r="C178" s="57"/>
      <c r="D178" s="57"/>
      <c r="E178" s="4"/>
      <c r="F178" s="4"/>
      <c r="G178" s="4"/>
      <c r="H178" s="4"/>
      <c r="I178" s="5">
        <f>SUM(I181,I184,I186,I188,I198,I203:I233,I180,I182:I183,I185,I187,I189:I197,I234:I240,I199:I202)</f>
        <v>0</v>
      </c>
      <c r="J178" s="5">
        <f>SUM(J180:J189,J191:J192,J194:J195,J198:J203,J205:J212,J222,J224:J227,J233,J236,J190,J193,J196:J197,J204,J213:J221,J223,J228:J232,J234:J235,J237:J240)</f>
        <v>0</v>
      </c>
      <c r="K178" s="5">
        <f>SUM(K181,K183:K213,K215:K218,K238:K240,K180,K182,K214,K219:K237)</f>
        <v>0</v>
      </c>
      <c r="L178" s="12">
        <v>2</v>
      </c>
      <c r="M178" s="15">
        <f>SUM(I178)</f>
        <v>0</v>
      </c>
      <c r="N178" s="15">
        <f>SUM(J178)</f>
        <v>0</v>
      </c>
      <c r="O178" s="15">
        <f>SUM(K178)</f>
        <v>0</v>
      </c>
    </row>
    <row r="179" spans="1:15" ht="15" customHeight="1" outlineLevel="3" x14ac:dyDescent="0.25">
      <c r="A179" s="6"/>
      <c r="B179" s="13" t="s">
        <v>36</v>
      </c>
      <c r="C179" s="13" t="s">
        <v>37</v>
      </c>
      <c r="D179" s="13" t="s">
        <v>38</v>
      </c>
      <c r="E179" s="14" t="s">
        <v>39</v>
      </c>
      <c r="F179" s="14" t="s">
        <v>40</v>
      </c>
      <c r="G179" s="14" t="s">
        <v>41</v>
      </c>
      <c r="H179" s="14" t="s">
        <v>42</v>
      </c>
      <c r="I179" s="14" t="s">
        <v>17</v>
      </c>
      <c r="J179" s="14" t="s">
        <v>18</v>
      </c>
      <c r="K179" s="14" t="s">
        <v>19</v>
      </c>
    </row>
    <row r="180" spans="1:15" ht="22.5" outlineLevel="4" x14ac:dyDescent="0.25">
      <c r="A180" s="3"/>
      <c r="B180" s="1" t="s">
        <v>174</v>
      </c>
      <c r="C180" s="7" t="s">
        <v>240</v>
      </c>
      <c r="D180" s="8" t="s">
        <v>241</v>
      </c>
      <c r="E180" s="1" t="s">
        <v>196</v>
      </c>
      <c r="F180" s="1">
        <v>4</v>
      </c>
      <c r="G180" s="2">
        <v>21</v>
      </c>
      <c r="H180" s="16"/>
      <c r="I180" s="16">
        <f t="shared" ref="I180:I211" si="31">F180*H180</f>
        <v>0</v>
      </c>
      <c r="J180" s="16">
        <f t="shared" ref="J180:J211" si="32">G180*I180/100</f>
        <v>0</v>
      </c>
      <c r="K180" s="16">
        <f t="shared" ref="K180:K211" si="33">I180+J180</f>
        <v>0</v>
      </c>
    </row>
    <row r="181" spans="1:15" ht="22.5" outlineLevel="4" x14ac:dyDescent="0.25">
      <c r="A181" s="3"/>
      <c r="B181" s="1" t="s">
        <v>177</v>
      </c>
      <c r="C181" s="7" t="s">
        <v>242</v>
      </c>
      <c r="D181" s="8" t="s">
        <v>243</v>
      </c>
      <c r="E181" s="1" t="s">
        <v>196</v>
      </c>
      <c r="F181" s="1">
        <v>4</v>
      </c>
      <c r="G181" s="2">
        <v>21</v>
      </c>
      <c r="H181" s="16"/>
      <c r="I181" s="16">
        <f t="shared" si="31"/>
        <v>0</v>
      </c>
      <c r="J181" s="16">
        <f t="shared" si="32"/>
        <v>0</v>
      </c>
      <c r="K181" s="16">
        <f t="shared" si="33"/>
        <v>0</v>
      </c>
    </row>
    <row r="182" spans="1:15" ht="22.5" outlineLevel="4" x14ac:dyDescent="0.25">
      <c r="A182" s="3"/>
      <c r="B182" s="1" t="s">
        <v>181</v>
      </c>
      <c r="C182" s="7" t="s">
        <v>244</v>
      </c>
      <c r="D182" s="8" t="s">
        <v>245</v>
      </c>
      <c r="E182" s="1" t="s">
        <v>196</v>
      </c>
      <c r="F182" s="1">
        <v>4</v>
      </c>
      <c r="G182" s="2">
        <v>21</v>
      </c>
      <c r="H182" s="16"/>
      <c r="I182" s="16">
        <f t="shared" si="31"/>
        <v>0</v>
      </c>
      <c r="J182" s="16">
        <f t="shared" si="32"/>
        <v>0</v>
      </c>
      <c r="K182" s="16">
        <f t="shared" si="33"/>
        <v>0</v>
      </c>
    </row>
    <row r="183" spans="1:15" ht="22.5" outlineLevel="4" x14ac:dyDescent="0.25">
      <c r="A183" s="3"/>
      <c r="B183" s="1" t="s">
        <v>184</v>
      </c>
      <c r="C183" s="7" t="s">
        <v>246</v>
      </c>
      <c r="D183" s="8" t="s">
        <v>247</v>
      </c>
      <c r="E183" s="1" t="s">
        <v>196</v>
      </c>
      <c r="F183" s="1">
        <v>4</v>
      </c>
      <c r="G183" s="2">
        <v>21</v>
      </c>
      <c r="H183" s="16"/>
      <c r="I183" s="16">
        <f t="shared" si="31"/>
        <v>0</v>
      </c>
      <c r="J183" s="16">
        <f t="shared" si="32"/>
        <v>0</v>
      </c>
      <c r="K183" s="16">
        <f t="shared" si="33"/>
        <v>0</v>
      </c>
    </row>
    <row r="184" spans="1:15" ht="22.5" outlineLevel="4" x14ac:dyDescent="0.25">
      <c r="A184" s="3"/>
      <c r="B184" s="1" t="s">
        <v>187</v>
      </c>
      <c r="C184" s="7" t="s">
        <v>248</v>
      </c>
      <c r="D184" s="8" t="s">
        <v>249</v>
      </c>
      <c r="E184" s="1" t="s">
        <v>196</v>
      </c>
      <c r="F184" s="1">
        <v>24</v>
      </c>
      <c r="G184" s="2">
        <v>21</v>
      </c>
      <c r="H184" s="16"/>
      <c r="I184" s="16">
        <f t="shared" si="31"/>
        <v>0</v>
      </c>
      <c r="J184" s="16">
        <f t="shared" si="32"/>
        <v>0</v>
      </c>
      <c r="K184" s="16">
        <f t="shared" si="33"/>
        <v>0</v>
      </c>
    </row>
    <row r="185" spans="1:15" ht="22.5" outlineLevel="4" x14ac:dyDescent="0.25">
      <c r="A185" s="3"/>
      <c r="B185" s="1" t="s">
        <v>190</v>
      </c>
      <c r="C185" s="7" t="s">
        <v>250</v>
      </c>
      <c r="D185" s="8" t="s">
        <v>251</v>
      </c>
      <c r="E185" s="1" t="s">
        <v>196</v>
      </c>
      <c r="F185" s="1">
        <v>4</v>
      </c>
      <c r="G185" s="2">
        <v>21</v>
      </c>
      <c r="H185" s="16"/>
      <c r="I185" s="16">
        <f t="shared" si="31"/>
        <v>0</v>
      </c>
      <c r="J185" s="16">
        <f t="shared" si="32"/>
        <v>0</v>
      </c>
      <c r="K185" s="16">
        <f t="shared" si="33"/>
        <v>0</v>
      </c>
    </row>
    <row r="186" spans="1:15" ht="22.5" outlineLevel="4" x14ac:dyDescent="0.25">
      <c r="A186" s="3"/>
      <c r="B186" s="1" t="s">
        <v>193</v>
      </c>
      <c r="C186" s="7" t="s">
        <v>252</v>
      </c>
      <c r="D186" s="8" t="s">
        <v>253</v>
      </c>
      <c r="E186" s="1" t="s">
        <v>196</v>
      </c>
      <c r="F186" s="1">
        <v>4</v>
      </c>
      <c r="G186" s="2">
        <v>21</v>
      </c>
      <c r="H186" s="16"/>
      <c r="I186" s="16">
        <f t="shared" si="31"/>
        <v>0</v>
      </c>
      <c r="J186" s="16">
        <f t="shared" si="32"/>
        <v>0</v>
      </c>
      <c r="K186" s="16">
        <f t="shared" si="33"/>
        <v>0</v>
      </c>
    </row>
    <row r="187" spans="1:15" outlineLevel="4" x14ac:dyDescent="0.25">
      <c r="A187" s="3"/>
      <c r="B187" s="1" t="s">
        <v>197</v>
      </c>
      <c r="C187" s="7" t="s">
        <v>254</v>
      </c>
      <c r="D187" s="8" t="s">
        <v>255</v>
      </c>
      <c r="E187" s="1" t="s">
        <v>196</v>
      </c>
      <c r="F187" s="1">
        <v>16</v>
      </c>
      <c r="G187" s="2">
        <v>21</v>
      </c>
      <c r="H187" s="16"/>
      <c r="I187" s="16">
        <f t="shared" si="31"/>
        <v>0</v>
      </c>
      <c r="J187" s="16">
        <f t="shared" si="32"/>
        <v>0</v>
      </c>
      <c r="K187" s="16">
        <f t="shared" si="33"/>
        <v>0</v>
      </c>
    </row>
    <row r="188" spans="1:15" ht="22.5" outlineLevel="4" x14ac:dyDescent="0.25">
      <c r="A188" s="3"/>
      <c r="B188" s="1" t="s">
        <v>200</v>
      </c>
      <c r="C188" s="7" t="s">
        <v>256</v>
      </c>
      <c r="D188" s="8" t="s">
        <v>257</v>
      </c>
      <c r="E188" s="1" t="s">
        <v>196</v>
      </c>
      <c r="F188" s="1">
        <v>7</v>
      </c>
      <c r="G188" s="2">
        <v>21</v>
      </c>
      <c r="H188" s="16"/>
      <c r="I188" s="16">
        <f t="shared" si="31"/>
        <v>0</v>
      </c>
      <c r="J188" s="16">
        <f t="shared" si="32"/>
        <v>0</v>
      </c>
      <c r="K188" s="16">
        <f t="shared" si="33"/>
        <v>0</v>
      </c>
    </row>
    <row r="189" spans="1:15" ht="33.75" outlineLevel="4" x14ac:dyDescent="0.25">
      <c r="A189" s="3"/>
      <c r="B189" s="1" t="s">
        <v>203</v>
      </c>
      <c r="C189" s="7" t="s">
        <v>258</v>
      </c>
      <c r="D189" s="8" t="s">
        <v>259</v>
      </c>
      <c r="E189" s="1" t="s">
        <v>196</v>
      </c>
      <c r="F189" s="1">
        <v>6</v>
      </c>
      <c r="G189" s="2">
        <v>21</v>
      </c>
      <c r="H189" s="16"/>
      <c r="I189" s="16">
        <f t="shared" si="31"/>
        <v>0</v>
      </c>
      <c r="J189" s="16">
        <f t="shared" si="32"/>
        <v>0</v>
      </c>
      <c r="K189" s="16">
        <f t="shared" si="33"/>
        <v>0</v>
      </c>
    </row>
    <row r="190" spans="1:15" outlineLevel="4" x14ac:dyDescent="0.25">
      <c r="A190" s="3"/>
      <c r="B190" s="1" t="s">
        <v>206</v>
      </c>
      <c r="C190" s="7" t="s">
        <v>260</v>
      </c>
      <c r="D190" s="8" t="s">
        <v>261</v>
      </c>
      <c r="E190" s="1" t="s">
        <v>196</v>
      </c>
      <c r="F190" s="1">
        <v>1</v>
      </c>
      <c r="G190" s="2">
        <v>21</v>
      </c>
      <c r="H190" s="16"/>
      <c r="I190" s="16">
        <f t="shared" si="31"/>
        <v>0</v>
      </c>
      <c r="J190" s="16">
        <f t="shared" si="32"/>
        <v>0</v>
      </c>
      <c r="K190" s="16">
        <f t="shared" si="33"/>
        <v>0</v>
      </c>
    </row>
    <row r="191" spans="1:15" ht="22.5" outlineLevel="4" x14ac:dyDescent="0.25">
      <c r="A191" s="3"/>
      <c r="B191" s="1" t="s">
        <v>209</v>
      </c>
      <c r="C191" s="7" t="s">
        <v>262</v>
      </c>
      <c r="D191" s="8" t="s">
        <v>263</v>
      </c>
      <c r="E191" s="1" t="s">
        <v>264</v>
      </c>
      <c r="F191" s="1">
        <v>296</v>
      </c>
      <c r="G191" s="2">
        <v>21</v>
      </c>
      <c r="H191" s="16"/>
      <c r="I191" s="16">
        <f t="shared" si="31"/>
        <v>0</v>
      </c>
      <c r="J191" s="16">
        <f t="shared" si="32"/>
        <v>0</v>
      </c>
      <c r="K191" s="16">
        <f t="shared" si="33"/>
        <v>0</v>
      </c>
    </row>
    <row r="192" spans="1:15" ht="22.5" outlineLevel="4" x14ac:dyDescent="0.25">
      <c r="A192" s="3"/>
      <c r="B192" s="1" t="s">
        <v>212</v>
      </c>
      <c r="C192" s="7" t="s">
        <v>265</v>
      </c>
      <c r="D192" s="8" t="s">
        <v>266</v>
      </c>
      <c r="E192" s="1" t="s">
        <v>264</v>
      </c>
      <c r="F192" s="1">
        <v>296</v>
      </c>
      <c r="G192" s="2">
        <v>21</v>
      </c>
      <c r="H192" s="16"/>
      <c r="I192" s="16">
        <f t="shared" si="31"/>
        <v>0</v>
      </c>
      <c r="J192" s="16">
        <f t="shared" si="32"/>
        <v>0</v>
      </c>
      <c r="K192" s="16">
        <f t="shared" si="33"/>
        <v>0</v>
      </c>
    </row>
    <row r="193" spans="1:11" ht="33.75" outlineLevel="4" x14ac:dyDescent="0.25">
      <c r="A193" s="3"/>
      <c r="B193" s="1" t="s">
        <v>215</v>
      </c>
      <c r="C193" s="7" t="s">
        <v>267</v>
      </c>
      <c r="D193" s="8" t="s">
        <v>268</v>
      </c>
      <c r="E193" s="1" t="s">
        <v>180</v>
      </c>
      <c r="F193" s="1">
        <v>478</v>
      </c>
      <c r="G193" s="2">
        <v>21</v>
      </c>
      <c r="H193" s="16"/>
      <c r="I193" s="16">
        <f t="shared" si="31"/>
        <v>0</v>
      </c>
      <c r="J193" s="16">
        <f t="shared" si="32"/>
        <v>0</v>
      </c>
      <c r="K193" s="16">
        <f t="shared" si="33"/>
        <v>0</v>
      </c>
    </row>
    <row r="194" spans="1:11" ht="22.5" outlineLevel="4" x14ac:dyDescent="0.25">
      <c r="A194" s="3"/>
      <c r="B194" s="1" t="s">
        <v>218</v>
      </c>
      <c r="C194" s="7" t="s">
        <v>269</v>
      </c>
      <c r="D194" s="8" t="s">
        <v>270</v>
      </c>
      <c r="E194" s="1" t="s">
        <v>264</v>
      </c>
      <c r="F194" s="1">
        <v>478</v>
      </c>
      <c r="G194" s="2">
        <v>21</v>
      </c>
      <c r="H194" s="16"/>
      <c r="I194" s="16">
        <f t="shared" si="31"/>
        <v>0</v>
      </c>
      <c r="J194" s="16">
        <f t="shared" si="32"/>
        <v>0</v>
      </c>
      <c r="K194" s="16">
        <f t="shared" si="33"/>
        <v>0</v>
      </c>
    </row>
    <row r="195" spans="1:11" ht="22.5" outlineLevel="4" x14ac:dyDescent="0.25">
      <c r="A195" s="3"/>
      <c r="B195" s="1" t="s">
        <v>221</v>
      </c>
      <c r="C195" s="7" t="s">
        <v>271</v>
      </c>
      <c r="D195" s="8" t="s">
        <v>272</v>
      </c>
      <c r="E195" s="1" t="s">
        <v>196</v>
      </c>
      <c r="F195" s="1">
        <v>82</v>
      </c>
      <c r="G195" s="2">
        <v>21</v>
      </c>
      <c r="H195" s="16"/>
      <c r="I195" s="16">
        <f t="shared" si="31"/>
        <v>0</v>
      </c>
      <c r="J195" s="16">
        <f t="shared" si="32"/>
        <v>0</v>
      </c>
      <c r="K195" s="16">
        <f t="shared" si="33"/>
        <v>0</v>
      </c>
    </row>
    <row r="196" spans="1:11" outlineLevel="4" x14ac:dyDescent="0.25">
      <c r="A196" s="3"/>
      <c r="B196" s="1" t="s">
        <v>224</v>
      </c>
      <c r="C196" s="7" t="s">
        <v>273</v>
      </c>
      <c r="D196" s="8" t="s">
        <v>274</v>
      </c>
      <c r="E196" s="1" t="s">
        <v>196</v>
      </c>
      <c r="F196" s="1">
        <v>82</v>
      </c>
      <c r="G196" s="2">
        <v>21</v>
      </c>
      <c r="H196" s="16"/>
      <c r="I196" s="16">
        <f t="shared" si="31"/>
        <v>0</v>
      </c>
      <c r="J196" s="16">
        <f t="shared" si="32"/>
        <v>0</v>
      </c>
      <c r="K196" s="16">
        <f t="shared" si="33"/>
        <v>0</v>
      </c>
    </row>
    <row r="197" spans="1:11" ht="22.5" outlineLevel="4" x14ac:dyDescent="0.25">
      <c r="A197" s="3"/>
      <c r="B197" s="1" t="s">
        <v>227</v>
      </c>
      <c r="C197" s="7" t="s">
        <v>275</v>
      </c>
      <c r="D197" s="8" t="s">
        <v>276</v>
      </c>
      <c r="E197" s="1" t="s">
        <v>196</v>
      </c>
      <c r="F197" s="1">
        <v>90</v>
      </c>
      <c r="G197" s="2">
        <v>21</v>
      </c>
      <c r="H197" s="16"/>
      <c r="I197" s="16">
        <f t="shared" si="31"/>
        <v>0</v>
      </c>
      <c r="J197" s="16">
        <f t="shared" si="32"/>
        <v>0</v>
      </c>
      <c r="K197" s="16">
        <f t="shared" si="33"/>
        <v>0</v>
      </c>
    </row>
    <row r="198" spans="1:11" outlineLevel="4" x14ac:dyDescent="0.25">
      <c r="A198" s="3"/>
      <c r="B198" s="1" t="s">
        <v>230</v>
      </c>
      <c r="C198" s="7" t="s">
        <v>277</v>
      </c>
      <c r="D198" s="8" t="s">
        <v>278</v>
      </c>
      <c r="E198" s="1" t="s">
        <v>196</v>
      </c>
      <c r="F198" s="1">
        <v>16</v>
      </c>
      <c r="G198" s="2">
        <v>21</v>
      </c>
      <c r="H198" s="16"/>
      <c r="I198" s="16">
        <f t="shared" si="31"/>
        <v>0</v>
      </c>
      <c r="J198" s="16">
        <f t="shared" si="32"/>
        <v>0</v>
      </c>
      <c r="K198" s="16">
        <f t="shared" si="33"/>
        <v>0</v>
      </c>
    </row>
    <row r="199" spans="1:11" outlineLevel="4" x14ac:dyDescent="0.25">
      <c r="A199" s="3"/>
      <c r="B199" s="1" t="s">
        <v>233</v>
      </c>
      <c r="C199" s="7" t="s">
        <v>279</v>
      </c>
      <c r="D199" s="8" t="s">
        <v>280</v>
      </c>
      <c r="E199" s="1" t="s">
        <v>196</v>
      </c>
      <c r="F199" s="1">
        <v>74</v>
      </c>
      <c r="G199" s="2">
        <v>21</v>
      </c>
      <c r="H199" s="16"/>
      <c r="I199" s="16">
        <f t="shared" si="31"/>
        <v>0</v>
      </c>
      <c r="J199" s="16">
        <f t="shared" si="32"/>
        <v>0</v>
      </c>
      <c r="K199" s="16">
        <f t="shared" si="33"/>
        <v>0</v>
      </c>
    </row>
    <row r="200" spans="1:11" ht="22.5" outlineLevel="4" x14ac:dyDescent="0.25">
      <c r="A200" s="3"/>
      <c r="B200" s="1" t="s">
        <v>281</v>
      </c>
      <c r="C200" s="7" t="s">
        <v>282</v>
      </c>
      <c r="D200" s="8" t="s">
        <v>283</v>
      </c>
      <c r="E200" s="1" t="s">
        <v>196</v>
      </c>
      <c r="F200" s="1">
        <v>5</v>
      </c>
      <c r="G200" s="2">
        <v>21</v>
      </c>
      <c r="H200" s="16"/>
      <c r="I200" s="16">
        <f t="shared" si="31"/>
        <v>0</v>
      </c>
      <c r="J200" s="16">
        <f t="shared" si="32"/>
        <v>0</v>
      </c>
      <c r="K200" s="16">
        <f t="shared" si="33"/>
        <v>0</v>
      </c>
    </row>
    <row r="201" spans="1:11" outlineLevel="4" x14ac:dyDescent="0.25">
      <c r="A201" s="3"/>
      <c r="B201" s="1" t="s">
        <v>284</v>
      </c>
      <c r="C201" s="7" t="s">
        <v>285</v>
      </c>
      <c r="D201" s="8" t="s">
        <v>286</v>
      </c>
      <c r="E201" s="1" t="s">
        <v>196</v>
      </c>
      <c r="F201" s="1">
        <v>2</v>
      </c>
      <c r="G201" s="2">
        <v>21</v>
      </c>
      <c r="H201" s="16"/>
      <c r="I201" s="16">
        <f t="shared" si="31"/>
        <v>0</v>
      </c>
      <c r="J201" s="16">
        <f t="shared" si="32"/>
        <v>0</v>
      </c>
      <c r="K201" s="16">
        <f t="shared" si="33"/>
        <v>0</v>
      </c>
    </row>
    <row r="202" spans="1:11" outlineLevel="4" x14ac:dyDescent="0.25">
      <c r="A202" s="3"/>
      <c r="B202" s="1" t="s">
        <v>287</v>
      </c>
      <c r="C202" s="7" t="s">
        <v>288</v>
      </c>
      <c r="D202" s="8" t="s">
        <v>289</v>
      </c>
      <c r="E202" s="1" t="s">
        <v>196</v>
      </c>
      <c r="F202" s="1">
        <v>2</v>
      </c>
      <c r="G202" s="2">
        <v>21</v>
      </c>
      <c r="H202" s="16"/>
      <c r="I202" s="16">
        <f t="shared" si="31"/>
        <v>0</v>
      </c>
      <c r="J202" s="16">
        <f t="shared" si="32"/>
        <v>0</v>
      </c>
      <c r="K202" s="16">
        <f t="shared" si="33"/>
        <v>0</v>
      </c>
    </row>
    <row r="203" spans="1:11" outlineLevel="4" x14ac:dyDescent="0.25">
      <c r="A203" s="3"/>
      <c r="B203" s="1" t="s">
        <v>290</v>
      </c>
      <c r="C203" s="7" t="s">
        <v>288</v>
      </c>
      <c r="D203" s="8" t="s">
        <v>291</v>
      </c>
      <c r="E203" s="1" t="s">
        <v>196</v>
      </c>
      <c r="F203" s="1">
        <v>1</v>
      </c>
      <c r="G203" s="2">
        <v>21</v>
      </c>
      <c r="H203" s="16"/>
      <c r="I203" s="16">
        <f t="shared" si="31"/>
        <v>0</v>
      </c>
      <c r="J203" s="16">
        <f t="shared" si="32"/>
        <v>0</v>
      </c>
      <c r="K203" s="16">
        <f t="shared" si="33"/>
        <v>0</v>
      </c>
    </row>
    <row r="204" spans="1:11" ht="22.5" outlineLevel="4" x14ac:dyDescent="0.25">
      <c r="A204" s="3"/>
      <c r="B204" s="1" t="s">
        <v>292</v>
      </c>
      <c r="C204" s="7" t="s">
        <v>293</v>
      </c>
      <c r="D204" s="8" t="s">
        <v>294</v>
      </c>
      <c r="E204" s="1" t="s">
        <v>196</v>
      </c>
      <c r="F204" s="1">
        <v>4</v>
      </c>
      <c r="G204" s="2">
        <v>21</v>
      </c>
      <c r="H204" s="16"/>
      <c r="I204" s="16">
        <f t="shared" si="31"/>
        <v>0</v>
      </c>
      <c r="J204" s="16">
        <f t="shared" si="32"/>
        <v>0</v>
      </c>
      <c r="K204" s="16">
        <f t="shared" si="33"/>
        <v>0</v>
      </c>
    </row>
    <row r="205" spans="1:11" outlineLevel="4" x14ac:dyDescent="0.25">
      <c r="A205" s="3"/>
      <c r="B205" s="1" t="s">
        <v>295</v>
      </c>
      <c r="C205" s="7" t="s">
        <v>296</v>
      </c>
      <c r="D205" s="8" t="s">
        <v>297</v>
      </c>
      <c r="E205" s="1" t="s">
        <v>196</v>
      </c>
      <c r="F205" s="1">
        <v>1</v>
      </c>
      <c r="G205" s="2">
        <v>21</v>
      </c>
      <c r="H205" s="16"/>
      <c r="I205" s="16">
        <f t="shared" si="31"/>
        <v>0</v>
      </c>
      <c r="J205" s="16">
        <f t="shared" si="32"/>
        <v>0</v>
      </c>
      <c r="K205" s="16">
        <f t="shared" si="33"/>
        <v>0</v>
      </c>
    </row>
    <row r="206" spans="1:11" outlineLevel="4" x14ac:dyDescent="0.25">
      <c r="A206" s="3"/>
      <c r="B206" s="1" t="s">
        <v>298</v>
      </c>
      <c r="C206" s="7" t="s">
        <v>299</v>
      </c>
      <c r="D206" s="8" t="s">
        <v>300</v>
      </c>
      <c r="E206" s="1" t="s">
        <v>196</v>
      </c>
      <c r="F206" s="1">
        <v>2</v>
      </c>
      <c r="G206" s="2">
        <v>21</v>
      </c>
      <c r="H206" s="16"/>
      <c r="I206" s="16">
        <f t="shared" si="31"/>
        <v>0</v>
      </c>
      <c r="J206" s="16">
        <f t="shared" si="32"/>
        <v>0</v>
      </c>
      <c r="K206" s="16">
        <f t="shared" si="33"/>
        <v>0</v>
      </c>
    </row>
    <row r="207" spans="1:11" outlineLevel="4" x14ac:dyDescent="0.25">
      <c r="A207" s="3"/>
      <c r="B207" s="1" t="s">
        <v>301</v>
      </c>
      <c r="C207" s="7" t="s">
        <v>302</v>
      </c>
      <c r="D207" s="8" t="s">
        <v>303</v>
      </c>
      <c r="E207" s="1" t="s">
        <v>196</v>
      </c>
      <c r="F207" s="1">
        <v>1</v>
      </c>
      <c r="G207" s="2">
        <v>21</v>
      </c>
      <c r="H207" s="16"/>
      <c r="I207" s="16">
        <f t="shared" si="31"/>
        <v>0</v>
      </c>
      <c r="J207" s="16">
        <f t="shared" si="32"/>
        <v>0</v>
      </c>
      <c r="K207" s="16">
        <f t="shared" si="33"/>
        <v>0</v>
      </c>
    </row>
    <row r="208" spans="1:11" ht="22.5" outlineLevel="4" x14ac:dyDescent="0.25">
      <c r="A208" s="3"/>
      <c r="B208" s="1" t="s">
        <v>304</v>
      </c>
      <c r="C208" s="7" t="s">
        <v>305</v>
      </c>
      <c r="D208" s="8" t="s">
        <v>306</v>
      </c>
      <c r="E208" s="1" t="s">
        <v>196</v>
      </c>
      <c r="F208" s="1">
        <v>41</v>
      </c>
      <c r="G208" s="2">
        <v>21</v>
      </c>
      <c r="H208" s="16"/>
      <c r="I208" s="16">
        <f t="shared" si="31"/>
        <v>0</v>
      </c>
      <c r="J208" s="16">
        <f t="shared" si="32"/>
        <v>0</v>
      </c>
      <c r="K208" s="16">
        <f t="shared" si="33"/>
        <v>0</v>
      </c>
    </row>
    <row r="209" spans="1:11" ht="22.5" outlineLevel="4" x14ac:dyDescent="0.25">
      <c r="A209" s="3"/>
      <c r="B209" s="1" t="s">
        <v>307</v>
      </c>
      <c r="C209" s="7" t="s">
        <v>308</v>
      </c>
      <c r="D209" s="8" t="s">
        <v>309</v>
      </c>
      <c r="E209" s="1" t="s">
        <v>196</v>
      </c>
      <c r="F209" s="1">
        <v>41</v>
      </c>
      <c r="G209" s="2">
        <v>21</v>
      </c>
      <c r="H209" s="16"/>
      <c r="I209" s="16">
        <f t="shared" si="31"/>
        <v>0</v>
      </c>
      <c r="J209" s="16">
        <f t="shared" si="32"/>
        <v>0</v>
      </c>
      <c r="K209" s="16">
        <f t="shared" si="33"/>
        <v>0</v>
      </c>
    </row>
    <row r="210" spans="1:11" ht="22.5" outlineLevel="4" x14ac:dyDescent="0.25">
      <c r="A210" s="3"/>
      <c r="B210" s="1" t="s">
        <v>310</v>
      </c>
      <c r="C210" s="7" t="s">
        <v>311</v>
      </c>
      <c r="D210" s="8" t="s">
        <v>312</v>
      </c>
      <c r="E210" s="1" t="s">
        <v>196</v>
      </c>
      <c r="F210" s="1">
        <v>41</v>
      </c>
      <c r="G210" s="2">
        <v>21</v>
      </c>
      <c r="H210" s="16"/>
      <c r="I210" s="16">
        <f t="shared" si="31"/>
        <v>0</v>
      </c>
      <c r="J210" s="16">
        <f t="shared" si="32"/>
        <v>0</v>
      </c>
      <c r="K210" s="16">
        <f t="shared" si="33"/>
        <v>0</v>
      </c>
    </row>
    <row r="211" spans="1:11" ht="22.5" outlineLevel="4" x14ac:dyDescent="0.25">
      <c r="A211" s="3"/>
      <c r="B211" s="1" t="s">
        <v>313</v>
      </c>
      <c r="C211" s="7" t="s">
        <v>314</v>
      </c>
      <c r="D211" s="8" t="s">
        <v>315</v>
      </c>
      <c r="E211" s="1" t="s">
        <v>196</v>
      </c>
      <c r="F211" s="1">
        <v>41</v>
      </c>
      <c r="G211" s="2">
        <v>21</v>
      </c>
      <c r="H211" s="16"/>
      <c r="I211" s="16">
        <f t="shared" si="31"/>
        <v>0</v>
      </c>
      <c r="J211" s="16">
        <f t="shared" si="32"/>
        <v>0</v>
      </c>
      <c r="K211" s="16">
        <f t="shared" si="33"/>
        <v>0</v>
      </c>
    </row>
    <row r="212" spans="1:11" ht="22.5" outlineLevel="4" x14ac:dyDescent="0.25">
      <c r="A212" s="3"/>
      <c r="B212" s="1" t="s">
        <v>316</v>
      </c>
      <c r="C212" s="7" t="s">
        <v>317</v>
      </c>
      <c r="D212" s="8" t="s">
        <v>318</v>
      </c>
      <c r="E212" s="1" t="s">
        <v>196</v>
      </c>
      <c r="F212" s="1">
        <v>41</v>
      </c>
      <c r="G212" s="2">
        <v>21</v>
      </c>
      <c r="H212" s="16"/>
      <c r="I212" s="16">
        <f t="shared" ref="I212:I240" si="34">F212*H212</f>
        <v>0</v>
      </c>
      <c r="J212" s="16">
        <f t="shared" ref="J212:J240" si="35">G212*I212/100</f>
        <v>0</v>
      </c>
      <c r="K212" s="16">
        <f t="shared" ref="K212:K240" si="36">I212+J212</f>
        <v>0</v>
      </c>
    </row>
    <row r="213" spans="1:11" ht="22.5" outlineLevel="4" x14ac:dyDescent="0.25">
      <c r="A213" s="3"/>
      <c r="B213" s="1" t="s">
        <v>319</v>
      </c>
      <c r="C213" s="7" t="s">
        <v>320</v>
      </c>
      <c r="D213" s="8" t="s">
        <v>321</v>
      </c>
      <c r="E213" s="1" t="s">
        <v>196</v>
      </c>
      <c r="F213" s="1">
        <v>6</v>
      </c>
      <c r="G213" s="2">
        <v>21</v>
      </c>
      <c r="H213" s="16"/>
      <c r="I213" s="16">
        <f t="shared" si="34"/>
        <v>0</v>
      </c>
      <c r="J213" s="16">
        <f t="shared" si="35"/>
        <v>0</v>
      </c>
      <c r="K213" s="16">
        <f t="shared" si="36"/>
        <v>0</v>
      </c>
    </row>
    <row r="214" spans="1:11" ht="22.5" outlineLevel="4" x14ac:dyDescent="0.25">
      <c r="A214" s="3"/>
      <c r="B214" s="1" t="s">
        <v>322</v>
      </c>
      <c r="C214" s="7" t="s">
        <v>323</v>
      </c>
      <c r="D214" s="8" t="s">
        <v>324</v>
      </c>
      <c r="E214" s="1" t="s">
        <v>196</v>
      </c>
      <c r="F214" s="1">
        <v>6</v>
      </c>
      <c r="G214" s="2">
        <v>21</v>
      </c>
      <c r="H214" s="16"/>
      <c r="I214" s="16">
        <f t="shared" si="34"/>
        <v>0</v>
      </c>
      <c r="J214" s="16">
        <f t="shared" si="35"/>
        <v>0</v>
      </c>
      <c r="K214" s="16">
        <f t="shared" si="36"/>
        <v>0</v>
      </c>
    </row>
    <row r="215" spans="1:11" ht="22.5" outlineLevel="4" x14ac:dyDescent="0.25">
      <c r="A215" s="3"/>
      <c r="B215" s="1" t="s">
        <v>325</v>
      </c>
      <c r="C215" s="7" t="s">
        <v>326</v>
      </c>
      <c r="D215" s="8" t="s">
        <v>327</v>
      </c>
      <c r="E215" s="1" t="s">
        <v>196</v>
      </c>
      <c r="F215" s="1">
        <v>6</v>
      </c>
      <c r="G215" s="2">
        <v>21</v>
      </c>
      <c r="H215" s="16"/>
      <c r="I215" s="16">
        <f t="shared" si="34"/>
        <v>0</v>
      </c>
      <c r="J215" s="16">
        <f t="shared" si="35"/>
        <v>0</v>
      </c>
      <c r="K215" s="16">
        <f t="shared" si="36"/>
        <v>0</v>
      </c>
    </row>
    <row r="216" spans="1:11" outlineLevel="4" x14ac:dyDescent="0.25">
      <c r="A216" s="3"/>
      <c r="B216" s="1" t="s">
        <v>328</v>
      </c>
      <c r="C216" s="7" t="s">
        <v>329</v>
      </c>
      <c r="D216" s="8" t="s">
        <v>330</v>
      </c>
      <c r="E216" s="1" t="s">
        <v>196</v>
      </c>
      <c r="F216" s="1">
        <v>4</v>
      </c>
      <c r="G216" s="2">
        <v>21</v>
      </c>
      <c r="H216" s="16"/>
      <c r="I216" s="16">
        <f t="shared" si="34"/>
        <v>0</v>
      </c>
      <c r="J216" s="16">
        <f t="shared" si="35"/>
        <v>0</v>
      </c>
      <c r="K216" s="16">
        <f t="shared" si="36"/>
        <v>0</v>
      </c>
    </row>
    <row r="217" spans="1:11" ht="22.5" outlineLevel="4" x14ac:dyDescent="0.25">
      <c r="A217" s="3"/>
      <c r="B217" s="1" t="s">
        <v>331</v>
      </c>
      <c r="C217" s="7" t="s">
        <v>332</v>
      </c>
      <c r="D217" s="8" t="s">
        <v>333</v>
      </c>
      <c r="E217" s="1" t="s">
        <v>196</v>
      </c>
      <c r="F217" s="1">
        <v>4</v>
      </c>
      <c r="G217" s="2">
        <v>21</v>
      </c>
      <c r="H217" s="16"/>
      <c r="I217" s="16">
        <f t="shared" si="34"/>
        <v>0</v>
      </c>
      <c r="J217" s="16">
        <f t="shared" si="35"/>
        <v>0</v>
      </c>
      <c r="K217" s="16">
        <f t="shared" si="36"/>
        <v>0</v>
      </c>
    </row>
    <row r="218" spans="1:11" ht="22.5" outlineLevel="4" x14ac:dyDescent="0.25">
      <c r="A218" s="3"/>
      <c r="B218" s="1" t="s">
        <v>334</v>
      </c>
      <c r="C218" s="7" t="s">
        <v>335</v>
      </c>
      <c r="D218" s="8" t="s">
        <v>336</v>
      </c>
      <c r="E218" s="1" t="s">
        <v>196</v>
      </c>
      <c r="F218" s="1">
        <v>41</v>
      </c>
      <c r="G218" s="2">
        <v>21</v>
      </c>
      <c r="H218" s="16"/>
      <c r="I218" s="16">
        <f t="shared" si="34"/>
        <v>0</v>
      </c>
      <c r="J218" s="16">
        <f t="shared" si="35"/>
        <v>0</v>
      </c>
      <c r="K218" s="16">
        <f t="shared" si="36"/>
        <v>0</v>
      </c>
    </row>
    <row r="219" spans="1:11" ht="22.5" outlineLevel="4" x14ac:dyDescent="0.25">
      <c r="A219" s="3"/>
      <c r="B219" s="1" t="s">
        <v>337</v>
      </c>
      <c r="C219" s="7" t="s">
        <v>338</v>
      </c>
      <c r="D219" s="8" t="s">
        <v>339</v>
      </c>
      <c r="E219" s="1" t="s">
        <v>196</v>
      </c>
      <c r="F219" s="1">
        <v>41</v>
      </c>
      <c r="G219" s="2">
        <v>21</v>
      </c>
      <c r="H219" s="16"/>
      <c r="I219" s="16">
        <f t="shared" si="34"/>
        <v>0</v>
      </c>
      <c r="J219" s="16">
        <f t="shared" si="35"/>
        <v>0</v>
      </c>
      <c r="K219" s="16">
        <f t="shared" si="36"/>
        <v>0</v>
      </c>
    </row>
    <row r="220" spans="1:11" ht="22.5" outlineLevel="4" x14ac:dyDescent="0.25">
      <c r="A220" s="3"/>
      <c r="B220" s="1" t="s">
        <v>340</v>
      </c>
      <c r="C220" s="7" t="s">
        <v>341</v>
      </c>
      <c r="D220" s="8" t="s">
        <v>342</v>
      </c>
      <c r="E220" s="1" t="s">
        <v>264</v>
      </c>
      <c r="F220" s="1">
        <v>296</v>
      </c>
      <c r="G220" s="2">
        <v>21</v>
      </c>
      <c r="H220" s="16"/>
      <c r="I220" s="16">
        <f t="shared" si="34"/>
        <v>0</v>
      </c>
      <c r="J220" s="16">
        <f t="shared" si="35"/>
        <v>0</v>
      </c>
      <c r="K220" s="16">
        <f t="shared" si="36"/>
        <v>0</v>
      </c>
    </row>
    <row r="221" spans="1:11" outlineLevel="4" x14ac:dyDescent="0.25">
      <c r="A221" s="3"/>
      <c r="B221" s="1" t="s">
        <v>343</v>
      </c>
      <c r="C221" s="7" t="s">
        <v>344</v>
      </c>
      <c r="D221" s="8" t="s">
        <v>345</v>
      </c>
      <c r="E221" s="1" t="s">
        <v>264</v>
      </c>
      <c r="F221" s="1">
        <v>296</v>
      </c>
      <c r="G221" s="2">
        <v>21</v>
      </c>
      <c r="H221" s="16"/>
      <c r="I221" s="16">
        <f t="shared" si="34"/>
        <v>0</v>
      </c>
      <c r="J221" s="16">
        <f t="shared" si="35"/>
        <v>0</v>
      </c>
      <c r="K221" s="16">
        <f t="shared" si="36"/>
        <v>0</v>
      </c>
    </row>
    <row r="222" spans="1:11" outlineLevel="4" x14ac:dyDescent="0.25">
      <c r="A222" s="3"/>
      <c r="B222" s="1" t="s">
        <v>346</v>
      </c>
      <c r="C222" s="7" t="s">
        <v>347</v>
      </c>
      <c r="D222" s="8" t="s">
        <v>348</v>
      </c>
      <c r="E222" s="1" t="s">
        <v>264</v>
      </c>
      <c r="F222" s="1">
        <v>478</v>
      </c>
      <c r="G222" s="2">
        <v>21</v>
      </c>
      <c r="H222" s="16"/>
      <c r="I222" s="16">
        <f t="shared" si="34"/>
        <v>0</v>
      </c>
      <c r="J222" s="16">
        <f t="shared" si="35"/>
        <v>0</v>
      </c>
      <c r="K222" s="16">
        <f t="shared" si="36"/>
        <v>0</v>
      </c>
    </row>
    <row r="223" spans="1:11" ht="22.5" outlineLevel="4" x14ac:dyDescent="0.25">
      <c r="A223" s="3"/>
      <c r="B223" s="1" t="s">
        <v>349</v>
      </c>
      <c r="C223" s="7" t="s">
        <v>350</v>
      </c>
      <c r="D223" s="8" t="s">
        <v>351</v>
      </c>
      <c r="E223" s="1" t="s">
        <v>264</v>
      </c>
      <c r="F223" s="1">
        <v>478</v>
      </c>
      <c r="G223" s="2">
        <v>21</v>
      </c>
      <c r="H223" s="16"/>
      <c r="I223" s="16">
        <f t="shared" si="34"/>
        <v>0</v>
      </c>
      <c r="J223" s="16">
        <f t="shared" si="35"/>
        <v>0</v>
      </c>
      <c r="K223" s="16">
        <f t="shared" si="36"/>
        <v>0</v>
      </c>
    </row>
    <row r="224" spans="1:11" ht="22.5" outlineLevel="4" x14ac:dyDescent="0.25">
      <c r="A224" s="3"/>
      <c r="B224" s="1" t="s">
        <v>352</v>
      </c>
      <c r="C224" s="7" t="s">
        <v>353</v>
      </c>
      <c r="D224" s="8" t="s">
        <v>354</v>
      </c>
      <c r="E224" s="1" t="s">
        <v>196</v>
      </c>
      <c r="F224" s="1">
        <v>4</v>
      </c>
      <c r="G224" s="2">
        <v>21</v>
      </c>
      <c r="H224" s="16"/>
      <c r="I224" s="16">
        <f t="shared" si="34"/>
        <v>0</v>
      </c>
      <c r="J224" s="16">
        <f t="shared" si="35"/>
        <v>0</v>
      </c>
      <c r="K224" s="16">
        <f t="shared" si="36"/>
        <v>0</v>
      </c>
    </row>
    <row r="225" spans="1:11" outlineLevel="4" x14ac:dyDescent="0.25">
      <c r="A225" s="3"/>
      <c r="B225" s="1" t="s">
        <v>355</v>
      </c>
      <c r="C225" s="7" t="s">
        <v>356</v>
      </c>
      <c r="D225" s="8" t="s">
        <v>357</v>
      </c>
      <c r="E225" s="1" t="s">
        <v>196</v>
      </c>
      <c r="F225" s="1">
        <v>6</v>
      </c>
      <c r="G225" s="2">
        <v>21</v>
      </c>
      <c r="H225" s="16"/>
      <c r="I225" s="16">
        <f t="shared" si="34"/>
        <v>0</v>
      </c>
      <c r="J225" s="16">
        <f t="shared" si="35"/>
        <v>0</v>
      </c>
      <c r="K225" s="16">
        <f t="shared" si="36"/>
        <v>0</v>
      </c>
    </row>
    <row r="226" spans="1:11" outlineLevel="4" x14ac:dyDescent="0.25">
      <c r="A226" s="3"/>
      <c r="B226" s="1" t="s">
        <v>358</v>
      </c>
      <c r="C226" s="7" t="s">
        <v>359</v>
      </c>
      <c r="D226" s="8" t="s">
        <v>360</v>
      </c>
      <c r="E226" s="1" t="s">
        <v>196</v>
      </c>
      <c r="F226" s="1">
        <v>4</v>
      </c>
      <c r="G226" s="2">
        <v>21</v>
      </c>
      <c r="H226" s="16"/>
      <c r="I226" s="16">
        <f t="shared" si="34"/>
        <v>0</v>
      </c>
      <c r="J226" s="16">
        <f t="shared" si="35"/>
        <v>0</v>
      </c>
      <c r="K226" s="16">
        <f t="shared" si="36"/>
        <v>0</v>
      </c>
    </row>
    <row r="227" spans="1:11" ht="22.5" outlineLevel="4" x14ac:dyDescent="0.25">
      <c r="A227" s="3"/>
      <c r="B227" s="1" t="s">
        <v>361</v>
      </c>
      <c r="C227" s="7" t="s">
        <v>362</v>
      </c>
      <c r="D227" s="8" t="s">
        <v>363</v>
      </c>
      <c r="E227" s="1" t="s">
        <v>196</v>
      </c>
      <c r="F227" s="1">
        <v>10</v>
      </c>
      <c r="G227" s="2">
        <v>21</v>
      </c>
      <c r="H227" s="16"/>
      <c r="I227" s="16">
        <f t="shared" si="34"/>
        <v>0</v>
      </c>
      <c r="J227" s="16">
        <f t="shared" si="35"/>
        <v>0</v>
      </c>
      <c r="K227" s="16">
        <f t="shared" si="36"/>
        <v>0</v>
      </c>
    </row>
    <row r="228" spans="1:11" outlineLevel="4" x14ac:dyDescent="0.25">
      <c r="A228" s="3"/>
      <c r="B228" s="1" t="s">
        <v>364</v>
      </c>
      <c r="C228" s="7" t="s">
        <v>365</v>
      </c>
      <c r="D228" s="8" t="s">
        <v>366</v>
      </c>
      <c r="E228" s="1" t="s">
        <v>196</v>
      </c>
      <c r="F228" s="1">
        <v>14</v>
      </c>
      <c r="G228" s="2">
        <v>21</v>
      </c>
      <c r="H228" s="16"/>
      <c r="I228" s="16">
        <f t="shared" si="34"/>
        <v>0</v>
      </c>
      <c r="J228" s="16">
        <f t="shared" si="35"/>
        <v>0</v>
      </c>
      <c r="K228" s="16">
        <f t="shared" si="36"/>
        <v>0</v>
      </c>
    </row>
    <row r="229" spans="1:11" outlineLevel="4" x14ac:dyDescent="0.25">
      <c r="A229" s="3"/>
      <c r="B229" s="1" t="s">
        <v>367</v>
      </c>
      <c r="C229" s="7" t="s">
        <v>368</v>
      </c>
      <c r="D229" s="8" t="s">
        <v>369</v>
      </c>
      <c r="E229" s="1" t="s">
        <v>196</v>
      </c>
      <c r="F229" s="1">
        <v>41</v>
      </c>
      <c r="G229" s="2">
        <v>21</v>
      </c>
      <c r="H229" s="16"/>
      <c r="I229" s="16">
        <f t="shared" si="34"/>
        <v>0</v>
      </c>
      <c r="J229" s="16">
        <f t="shared" si="35"/>
        <v>0</v>
      </c>
      <c r="K229" s="16">
        <f t="shared" si="36"/>
        <v>0</v>
      </c>
    </row>
    <row r="230" spans="1:11" outlineLevel="4" x14ac:dyDescent="0.25">
      <c r="A230" s="3"/>
      <c r="B230" s="1" t="s">
        <v>370</v>
      </c>
      <c r="C230" s="7" t="s">
        <v>371</v>
      </c>
      <c r="D230" s="8" t="s">
        <v>372</v>
      </c>
      <c r="E230" s="1" t="s">
        <v>196</v>
      </c>
      <c r="F230" s="1">
        <v>41</v>
      </c>
      <c r="G230" s="2">
        <v>21</v>
      </c>
      <c r="H230" s="16"/>
      <c r="I230" s="16">
        <f t="shared" si="34"/>
        <v>0</v>
      </c>
      <c r="J230" s="16">
        <f t="shared" si="35"/>
        <v>0</v>
      </c>
      <c r="K230" s="16">
        <f t="shared" si="36"/>
        <v>0</v>
      </c>
    </row>
    <row r="231" spans="1:11" outlineLevel="4" x14ac:dyDescent="0.25">
      <c r="A231" s="3"/>
      <c r="B231" s="1" t="s">
        <v>373</v>
      </c>
      <c r="C231" s="7" t="s">
        <v>374</v>
      </c>
      <c r="D231" s="8" t="s">
        <v>375</v>
      </c>
      <c r="E231" s="1" t="s">
        <v>196</v>
      </c>
      <c r="F231" s="1">
        <v>6</v>
      </c>
      <c r="G231" s="2">
        <v>21</v>
      </c>
      <c r="H231" s="16"/>
      <c r="I231" s="16">
        <f t="shared" si="34"/>
        <v>0</v>
      </c>
      <c r="J231" s="16">
        <f t="shared" si="35"/>
        <v>0</v>
      </c>
      <c r="K231" s="16">
        <f t="shared" si="36"/>
        <v>0</v>
      </c>
    </row>
    <row r="232" spans="1:11" ht="22.5" outlineLevel="4" x14ac:dyDescent="0.25">
      <c r="A232" s="3"/>
      <c r="B232" s="1" t="s">
        <v>376</v>
      </c>
      <c r="C232" s="7" t="s">
        <v>377</v>
      </c>
      <c r="D232" s="8" t="s">
        <v>378</v>
      </c>
      <c r="E232" s="1" t="s">
        <v>196</v>
      </c>
      <c r="F232" s="1">
        <v>6</v>
      </c>
      <c r="G232" s="2">
        <v>21</v>
      </c>
      <c r="H232" s="16"/>
      <c r="I232" s="16">
        <f t="shared" si="34"/>
        <v>0</v>
      </c>
      <c r="J232" s="16">
        <f t="shared" si="35"/>
        <v>0</v>
      </c>
      <c r="K232" s="16">
        <f t="shared" si="36"/>
        <v>0</v>
      </c>
    </row>
    <row r="233" spans="1:11" outlineLevel="4" x14ac:dyDescent="0.25">
      <c r="A233" s="3"/>
      <c r="B233" s="1" t="s">
        <v>379</v>
      </c>
      <c r="C233" s="7" t="s">
        <v>380</v>
      </c>
      <c r="D233" s="8" t="s">
        <v>381</v>
      </c>
      <c r="E233" s="1" t="s">
        <v>196</v>
      </c>
      <c r="F233" s="1">
        <v>47</v>
      </c>
      <c r="G233" s="2">
        <v>21</v>
      </c>
      <c r="H233" s="16"/>
      <c r="I233" s="16">
        <f t="shared" si="34"/>
        <v>0</v>
      </c>
      <c r="J233" s="16">
        <f t="shared" si="35"/>
        <v>0</v>
      </c>
      <c r="K233" s="16">
        <f t="shared" si="36"/>
        <v>0</v>
      </c>
    </row>
    <row r="234" spans="1:11" outlineLevel="4" x14ac:dyDescent="0.25">
      <c r="A234" s="3"/>
      <c r="B234" s="1" t="s">
        <v>382</v>
      </c>
      <c r="C234" s="7" t="s">
        <v>383</v>
      </c>
      <c r="D234" s="8" t="s">
        <v>384</v>
      </c>
      <c r="E234" s="1" t="s">
        <v>196</v>
      </c>
      <c r="F234" s="1">
        <v>4</v>
      </c>
      <c r="G234" s="2">
        <v>21</v>
      </c>
      <c r="H234" s="16"/>
      <c r="I234" s="16">
        <f t="shared" si="34"/>
        <v>0</v>
      </c>
      <c r="J234" s="16">
        <f t="shared" si="35"/>
        <v>0</v>
      </c>
      <c r="K234" s="16">
        <f t="shared" si="36"/>
        <v>0</v>
      </c>
    </row>
    <row r="235" spans="1:11" outlineLevel="4" x14ac:dyDescent="0.25">
      <c r="A235" s="3"/>
      <c r="B235" s="1" t="s">
        <v>385</v>
      </c>
      <c r="C235" s="7" t="s">
        <v>386</v>
      </c>
      <c r="D235" s="8" t="s">
        <v>387</v>
      </c>
      <c r="E235" s="1" t="s">
        <v>196</v>
      </c>
      <c r="F235" s="1">
        <v>4</v>
      </c>
      <c r="G235" s="2">
        <v>21</v>
      </c>
      <c r="H235" s="16"/>
      <c r="I235" s="16">
        <f t="shared" si="34"/>
        <v>0</v>
      </c>
      <c r="J235" s="16">
        <f t="shared" si="35"/>
        <v>0</v>
      </c>
      <c r="K235" s="16">
        <f t="shared" si="36"/>
        <v>0</v>
      </c>
    </row>
    <row r="236" spans="1:11" outlineLevel="4" x14ac:dyDescent="0.25">
      <c r="A236" s="3"/>
      <c r="B236" s="1" t="s">
        <v>388</v>
      </c>
      <c r="C236" s="7" t="s">
        <v>389</v>
      </c>
      <c r="D236" s="8" t="s">
        <v>390</v>
      </c>
      <c r="E236" s="1" t="s">
        <v>196</v>
      </c>
      <c r="F236" s="1">
        <v>4</v>
      </c>
      <c r="G236" s="2">
        <v>21</v>
      </c>
      <c r="H236" s="16"/>
      <c r="I236" s="16">
        <f t="shared" si="34"/>
        <v>0</v>
      </c>
      <c r="J236" s="16">
        <f t="shared" si="35"/>
        <v>0</v>
      </c>
      <c r="K236" s="16">
        <f t="shared" si="36"/>
        <v>0</v>
      </c>
    </row>
    <row r="237" spans="1:11" outlineLevel="4" x14ac:dyDescent="0.25">
      <c r="A237" s="3"/>
      <c r="B237" s="1" t="s">
        <v>391</v>
      </c>
      <c r="C237" s="7" t="s">
        <v>392</v>
      </c>
      <c r="D237" s="8" t="s">
        <v>393</v>
      </c>
      <c r="E237" s="1" t="s">
        <v>196</v>
      </c>
      <c r="F237" s="1">
        <v>4</v>
      </c>
      <c r="G237" s="2">
        <v>21</v>
      </c>
      <c r="H237" s="16"/>
      <c r="I237" s="16">
        <f t="shared" si="34"/>
        <v>0</v>
      </c>
      <c r="J237" s="16">
        <f t="shared" si="35"/>
        <v>0</v>
      </c>
      <c r="K237" s="16">
        <f t="shared" si="36"/>
        <v>0</v>
      </c>
    </row>
    <row r="238" spans="1:11" ht="22.5" outlineLevel="4" x14ac:dyDescent="0.25">
      <c r="A238" s="3"/>
      <c r="B238" s="1" t="s">
        <v>394</v>
      </c>
      <c r="C238" s="7" t="s">
        <v>395</v>
      </c>
      <c r="D238" s="8" t="s">
        <v>396</v>
      </c>
      <c r="E238" s="1" t="s">
        <v>264</v>
      </c>
      <c r="F238" s="1">
        <v>774</v>
      </c>
      <c r="G238" s="2">
        <v>21</v>
      </c>
      <c r="H238" s="16"/>
      <c r="I238" s="16">
        <f t="shared" si="34"/>
        <v>0</v>
      </c>
      <c r="J238" s="16">
        <f t="shared" si="35"/>
        <v>0</v>
      </c>
      <c r="K238" s="16">
        <f t="shared" si="36"/>
        <v>0</v>
      </c>
    </row>
    <row r="239" spans="1:11" outlineLevel="4" x14ac:dyDescent="0.25">
      <c r="A239" s="3"/>
      <c r="B239" s="1" t="s">
        <v>397</v>
      </c>
      <c r="C239" s="7" t="s">
        <v>398</v>
      </c>
      <c r="D239" s="8" t="s">
        <v>399</v>
      </c>
      <c r="E239" s="1" t="s">
        <v>264</v>
      </c>
      <c r="F239" s="1">
        <v>774</v>
      </c>
      <c r="G239" s="2">
        <v>21</v>
      </c>
      <c r="H239" s="16"/>
      <c r="I239" s="16">
        <f t="shared" si="34"/>
        <v>0</v>
      </c>
      <c r="J239" s="16">
        <f t="shared" si="35"/>
        <v>0</v>
      </c>
      <c r="K239" s="16">
        <f t="shared" si="36"/>
        <v>0</v>
      </c>
    </row>
    <row r="240" spans="1:11" ht="33.75" outlineLevel="4" x14ac:dyDescent="0.25">
      <c r="A240" s="3"/>
      <c r="B240" s="1" t="s">
        <v>400</v>
      </c>
      <c r="C240" s="7" t="s">
        <v>401</v>
      </c>
      <c r="D240" s="8" t="s">
        <v>406</v>
      </c>
      <c r="E240" s="1" t="s">
        <v>180</v>
      </c>
      <c r="F240" s="1">
        <v>774</v>
      </c>
      <c r="G240" s="2">
        <v>21</v>
      </c>
      <c r="H240" s="16"/>
      <c r="I240" s="16">
        <f t="shared" si="34"/>
        <v>0</v>
      </c>
      <c r="J240" s="16">
        <f t="shared" si="35"/>
        <v>0</v>
      </c>
      <c r="K240" s="16">
        <f t="shared" si="36"/>
        <v>0</v>
      </c>
    </row>
    <row r="241" spans="1:15" ht="20.100000000000001" customHeight="1" outlineLevel="2" x14ac:dyDescent="0.25">
      <c r="A241" s="56" t="s">
        <v>32</v>
      </c>
      <c r="B241" s="57"/>
      <c r="C241" s="57"/>
      <c r="D241" s="57"/>
      <c r="E241" s="4"/>
      <c r="F241" s="4"/>
      <c r="G241" s="4"/>
      <c r="H241" s="4"/>
      <c r="I241" s="5">
        <f>SUM(I243)</f>
        <v>0</v>
      </c>
      <c r="J241" s="5">
        <f>SUM(J243)</f>
        <v>0</v>
      </c>
      <c r="K241" s="5">
        <f>SUM(K243)</f>
        <v>0</v>
      </c>
      <c r="L241" s="12">
        <v>2</v>
      </c>
      <c r="M241" s="15">
        <f>SUM(I241)</f>
        <v>0</v>
      </c>
      <c r="N241" s="15">
        <f>SUM(J241)</f>
        <v>0</v>
      </c>
      <c r="O241" s="15">
        <f>SUM(K241)</f>
        <v>0</v>
      </c>
    </row>
    <row r="242" spans="1:15" ht="15" customHeight="1" outlineLevel="3" x14ac:dyDescent="0.25">
      <c r="A242" s="6"/>
      <c r="B242" s="13" t="s">
        <v>36</v>
      </c>
      <c r="C242" s="13" t="s">
        <v>37</v>
      </c>
      <c r="D242" s="13" t="s">
        <v>38</v>
      </c>
      <c r="E242" s="14" t="s">
        <v>39</v>
      </c>
      <c r="F242" s="14" t="s">
        <v>40</v>
      </c>
      <c r="G242" s="14" t="s">
        <v>41</v>
      </c>
      <c r="H242" s="14" t="s">
        <v>42</v>
      </c>
      <c r="I242" s="14" t="s">
        <v>17</v>
      </c>
      <c r="J242" s="14" t="s">
        <v>18</v>
      </c>
      <c r="K242" s="14" t="s">
        <v>19</v>
      </c>
    </row>
    <row r="243" spans="1:15" outlineLevel="4" x14ac:dyDescent="0.25">
      <c r="A243" s="3"/>
      <c r="B243" s="1" t="s">
        <v>402</v>
      </c>
      <c r="C243" s="7" t="s">
        <v>234</v>
      </c>
      <c r="D243" s="8" t="s">
        <v>235</v>
      </c>
      <c r="E243" s="1" t="s">
        <v>167</v>
      </c>
      <c r="F243" s="1">
        <v>2182.569</v>
      </c>
      <c r="G243" s="2">
        <v>21</v>
      </c>
      <c r="H243" s="16"/>
      <c r="I243" s="16">
        <f>F243*H243</f>
        <v>0</v>
      </c>
      <c r="J243" s="16">
        <f>G243*I243/100</f>
        <v>0</v>
      </c>
      <c r="K243" s="16">
        <f>I243+J243</f>
        <v>0</v>
      </c>
    </row>
    <row r="244" spans="1:15" ht="15" customHeight="1" x14ac:dyDescent="0.25"/>
  </sheetData>
  <mergeCells count="32">
    <mergeCell ref="A2:L2"/>
    <mergeCell ref="A3:L3"/>
    <mergeCell ref="A4:L4"/>
    <mergeCell ref="A5:D5"/>
    <mergeCell ref="A6:D6"/>
    <mergeCell ref="A22:D22"/>
    <mergeCell ref="A33:D33"/>
    <mergeCell ref="A7:D7"/>
    <mergeCell ref="A8:D8"/>
    <mergeCell ref="A9:D9"/>
    <mergeCell ref="A19:D19"/>
    <mergeCell ref="A70:D70"/>
    <mergeCell ref="A73:D73"/>
    <mergeCell ref="A76:D76"/>
    <mergeCell ref="A43:D43"/>
    <mergeCell ref="A44:D44"/>
    <mergeCell ref="A66:D66"/>
    <mergeCell ref="A97:D97"/>
    <mergeCell ref="A98:D98"/>
    <mergeCell ref="A121:D121"/>
    <mergeCell ref="A89:D89"/>
    <mergeCell ref="A94:D94"/>
    <mergeCell ref="A142:D142"/>
    <mergeCell ref="A151:D151"/>
    <mergeCell ref="A125:D125"/>
    <mergeCell ref="A128:D128"/>
    <mergeCell ref="A131:D131"/>
    <mergeCell ref="A178:D178"/>
    <mergeCell ref="A241:D241"/>
    <mergeCell ref="A154:D154"/>
    <mergeCell ref="A155:D155"/>
    <mergeCell ref="A174:D174"/>
  </mergeCells>
  <phoneticPr fontId="20" type="noConversion"/>
  <conditionalFormatting sqref="A7:K9 A19:K19 A22:K22 A33:K33 A43:K44 A66:K66 A70:K70 A73:K73 A76:K76 A89:K89 A94:K94 A97:K98 A121:K121 A125:K125 A128:K128 A131:K131 A142:K142 A151:K151 A154:K155 A174:K174 A178:K178 A241:K241">
    <cfRule type="expression" dxfId="2" priority="1" stopIfTrue="1">
      <formula>$L7=0</formula>
    </cfRule>
    <cfRule type="expression" dxfId="1" priority="2" stopIfTrue="1">
      <formula>$L7=1</formula>
    </cfRule>
    <cfRule type="expression" dxfId="0" priority="3" stopIfTrue="1">
      <formula>$L7&gt;1</formula>
    </cfRule>
  </conditionalFormatting>
  <pageMargins left="0.7" right="0.7" top="0.78740157499999996" bottom="0.78740157499999996" header="0.3" footer="0.3"/>
  <pageSetup paperSize="9" scale="88" fitToHeight="0" orientation="landscape" r:id="rId1"/>
  <headerFooter>
    <oddHeader>Stránka &amp;P z &amp;N</oddHeader>
    <oddFooter>&amp;C_x000D_&amp;1#&amp;"Arial"&amp;10&amp;K29CF00 C2 - COLAS GROUP INTERNAL: Employees and partners who need to know.</oddFooter>
    <evenHeader>Stránka &amp;P z &amp;N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Krycí list</vt:lpstr>
      <vt:lpstr>Rekapitulace objektů</vt:lpstr>
      <vt:lpstr>Položkový rozpočet</vt:lpstr>
      <vt:lpstr>'Položkový rozpočet'!Oblast_tisku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oem</cp:lastModifiedBy>
  <cp:lastPrinted>2024-08-21T12:45:42Z</cp:lastPrinted>
  <dcterms:created xsi:type="dcterms:W3CDTF">2024-08-21T12:59:21Z</dcterms:created>
  <dcterms:modified xsi:type="dcterms:W3CDTF">2024-11-25T08:34:26Z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f64902a-104a-4642-a461-a3d9eb3752f4_Enabled">
    <vt:lpwstr>true</vt:lpwstr>
  </property>
  <property fmtid="{D5CDD505-2E9C-101B-9397-08002B2CF9AE}" pid="3" name="MSIP_Label_df64902a-104a-4642-a461-a3d9eb3752f4_SetDate">
    <vt:lpwstr>2024-11-22T12:39:13Z</vt:lpwstr>
  </property>
  <property fmtid="{D5CDD505-2E9C-101B-9397-08002B2CF9AE}" pid="4" name="MSIP_Label_df64902a-104a-4642-a461-a3d9eb3752f4_Method">
    <vt:lpwstr>Standard</vt:lpwstr>
  </property>
  <property fmtid="{D5CDD505-2E9C-101B-9397-08002B2CF9AE}" pid="5" name="MSIP_Label_df64902a-104a-4642-a461-a3d9eb3752f4_Name">
    <vt:lpwstr>C2 - COLAS GROUP INTERNAL</vt:lpwstr>
  </property>
  <property fmtid="{D5CDD505-2E9C-101B-9397-08002B2CF9AE}" pid="6" name="MSIP_Label_df64902a-104a-4642-a461-a3d9eb3752f4_SiteId">
    <vt:lpwstr>be0be093-a2ad-444c-93d9-5626e83beefc</vt:lpwstr>
  </property>
  <property fmtid="{D5CDD505-2E9C-101B-9397-08002B2CF9AE}" pid="7" name="MSIP_Label_df64902a-104a-4642-a461-a3d9eb3752f4_ActionId">
    <vt:lpwstr>98de3b2b-f346-4234-9449-db080f64aea6</vt:lpwstr>
  </property>
  <property fmtid="{D5CDD505-2E9C-101B-9397-08002B2CF9AE}" pid="8" name="MSIP_Label_df64902a-104a-4642-a461-a3d9eb3752f4_ContentBits">
    <vt:lpwstr>2</vt:lpwstr>
  </property>
</Properties>
</file>